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d.docs.live.net/dfb35ccf447a4e0c/Documentos/Educacional/Doutorado/Métodos/TOPSIS/"/>
    </mc:Choice>
  </mc:AlternateContent>
  <xr:revisionPtr revIDLastSave="836" documentId="13_ncr:1_{D4055059-1CDD-4E76-8132-914C2202E803}" xr6:coauthVersionLast="47" xr6:coauthVersionMax="47" xr10:uidLastSave="{4FC7CA64-9710-435D-8778-D19D45ECD3CE}"/>
  <bookViews>
    <workbookView xWindow="-28920" yWindow="660" windowWidth="29040" windowHeight="15720" xr2:uid="{00000000-000D-0000-FFFF-FFFF00000000}"/>
  </bookViews>
  <sheets>
    <sheet name="1" sheetId="6" r:id="rId1"/>
    <sheet name="2" sheetId="7" r:id="rId2"/>
    <sheet name="3" sheetId="8" r:id="rId3"/>
    <sheet name="4" sheetId="9" r:id="rId4"/>
    <sheet name="aula  relacao benefício" sheetId="4" r:id="rId5"/>
    <sheet name="aula relação de custo" sheetId="5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/LZ3FK3dnsO3JNyrTheDs2q6Sv47ipH8EsNaVKJRkhA="/>
    </ext>
  </extLst>
</workbook>
</file>

<file path=xl/calcChain.xml><?xml version="1.0" encoding="utf-8"?>
<calcChain xmlns="http://schemas.openxmlformats.org/spreadsheetml/2006/main">
  <c r="Y25" i="4" l="1"/>
  <c r="Y24" i="4"/>
  <c r="M22" i="5"/>
  <c r="M21" i="5"/>
  <c r="N21" i="5"/>
  <c r="L21" i="5"/>
  <c r="M12" i="4"/>
  <c r="C21" i="4"/>
  <c r="C25" i="4" s="1"/>
  <c r="D21" i="4"/>
  <c r="D25" i="4" s="1"/>
  <c r="B21" i="4"/>
  <c r="B25" i="4" s="1"/>
  <c r="E14" i="4"/>
  <c r="X25" i="5"/>
  <c r="B25" i="5"/>
  <c r="Q23" i="5"/>
  <c r="Q22" i="5"/>
  <c r="D22" i="5"/>
  <c r="D26" i="5" s="1"/>
  <c r="B22" i="5"/>
  <c r="B26" i="5" s="1"/>
  <c r="Q21" i="5"/>
  <c r="C21" i="5"/>
  <c r="C25" i="5" s="1"/>
  <c r="B21" i="5"/>
  <c r="Q20" i="5"/>
  <c r="F20" i="5"/>
  <c r="R19" i="5"/>
  <c r="I19" i="5"/>
  <c r="H19" i="5"/>
  <c r="G19" i="5"/>
  <c r="T18" i="5"/>
  <c r="N20" i="5"/>
  <c r="M20" i="5"/>
  <c r="L20" i="5"/>
  <c r="N19" i="5"/>
  <c r="D14" i="5"/>
  <c r="D21" i="5" s="1"/>
  <c r="D25" i="5" s="1"/>
  <c r="C14" i="5"/>
  <c r="C22" i="5" s="1"/>
  <c r="C26" i="5" s="1"/>
  <c r="B14" i="5"/>
  <c r="N12" i="5"/>
  <c r="M12" i="5"/>
  <c r="L12" i="5"/>
  <c r="Q10" i="5"/>
  <c r="X10" i="5"/>
  <c r="X26" i="5" s="1"/>
  <c r="Q9" i="5"/>
  <c r="F9" i="5"/>
  <c r="F23" i="5" s="1"/>
  <c r="X9" i="5"/>
  <c r="Q8" i="5"/>
  <c r="F8" i="5"/>
  <c r="F22" i="5" s="1"/>
  <c r="X8" i="5"/>
  <c r="X24" i="5" s="1"/>
  <c r="Q7" i="5"/>
  <c r="F7" i="5"/>
  <c r="F21" i="5" s="1"/>
  <c r="X7" i="5"/>
  <c r="X23" i="5" s="1"/>
  <c r="T6" i="5"/>
  <c r="T19" i="5" s="1"/>
  <c r="S6" i="5"/>
  <c r="S19" i="5" s="1"/>
  <c r="R6" i="5"/>
  <c r="F6" i="5"/>
  <c r="T5" i="5"/>
  <c r="S5" i="5"/>
  <c r="S18" i="5" s="1"/>
  <c r="R5" i="5"/>
  <c r="L19" i="5" s="1"/>
  <c r="I5" i="5"/>
  <c r="H5" i="5"/>
  <c r="G5" i="5"/>
  <c r="T18" i="4"/>
  <c r="M18" i="4"/>
  <c r="N18" i="4"/>
  <c r="L18" i="4"/>
  <c r="F7" i="4"/>
  <c r="F21" i="4" s="1"/>
  <c r="F8" i="4"/>
  <c r="F22" i="4" s="1"/>
  <c r="F9" i="4"/>
  <c r="F23" i="4" s="1"/>
  <c r="F6" i="4"/>
  <c r="F20" i="4" s="1"/>
  <c r="S6" i="4"/>
  <c r="S19" i="4" s="1"/>
  <c r="T6" i="4"/>
  <c r="T19" i="4" s="1"/>
  <c r="R6" i="4"/>
  <c r="R19" i="4" s="1"/>
  <c r="Q8" i="4"/>
  <c r="Q9" i="4"/>
  <c r="Q10" i="4"/>
  <c r="Q7" i="4"/>
  <c r="Q21" i="4"/>
  <c r="Q22" i="4"/>
  <c r="Q23" i="4"/>
  <c r="Q20" i="4"/>
  <c r="C13" i="4"/>
  <c r="D13" i="4"/>
  <c r="B13" i="4"/>
  <c r="B20" i="4" s="1"/>
  <c r="B24" i="4" s="1"/>
  <c r="X9" i="4"/>
  <c r="X26" i="4" s="1"/>
  <c r="X8" i="4"/>
  <c r="X7" i="4"/>
  <c r="X24" i="4" s="1"/>
  <c r="X6" i="4"/>
  <c r="X25" i="4" s="1"/>
  <c r="T5" i="4"/>
  <c r="N17" i="4" s="1"/>
  <c r="S5" i="4"/>
  <c r="M17" i="4" s="1"/>
  <c r="R5" i="4"/>
  <c r="L17" i="4" s="1"/>
  <c r="I19" i="4"/>
  <c r="H19" i="4"/>
  <c r="G19" i="4"/>
  <c r="I5" i="4"/>
  <c r="H5" i="4"/>
  <c r="G5" i="4"/>
  <c r="N12" i="4"/>
  <c r="L12" i="4"/>
  <c r="G9" i="4" l="1"/>
  <c r="G7" i="4"/>
  <c r="G8" i="4"/>
  <c r="G6" i="4"/>
  <c r="G20" i="4" s="1"/>
  <c r="G22" i="4"/>
  <c r="G21" i="4"/>
  <c r="X23" i="4"/>
  <c r="M19" i="5"/>
  <c r="I6" i="5"/>
  <c r="I20" i="5" s="1"/>
  <c r="I9" i="5"/>
  <c r="I23" i="5" s="1"/>
  <c r="I7" i="5"/>
  <c r="I21" i="5" s="1"/>
  <c r="I8" i="5"/>
  <c r="I22" i="5" s="1"/>
  <c r="H9" i="5"/>
  <c r="H23" i="5" s="1"/>
  <c r="H6" i="5"/>
  <c r="H20" i="5" s="1"/>
  <c r="H7" i="5"/>
  <c r="H21" i="5" s="1"/>
  <c r="H8" i="5"/>
  <c r="H22" i="5" s="1"/>
  <c r="G8" i="5"/>
  <c r="G22" i="5" s="1"/>
  <c r="G7" i="5"/>
  <c r="G21" i="5" s="1"/>
  <c r="G6" i="5"/>
  <c r="G20" i="5" s="1"/>
  <c r="G9" i="5"/>
  <c r="G23" i="5" s="1"/>
  <c r="R18" i="5"/>
  <c r="R18" i="4"/>
  <c r="S18" i="4"/>
  <c r="D20" i="4"/>
  <c r="D24" i="4" s="1"/>
  <c r="C20" i="4"/>
  <c r="C24" i="4" s="1"/>
  <c r="G23" i="4"/>
  <c r="L20" i="4" l="1"/>
  <c r="R8" i="4" s="1"/>
  <c r="L19" i="4"/>
  <c r="R20" i="4" s="1"/>
  <c r="R9" i="4"/>
  <c r="R10" i="4"/>
  <c r="H9" i="4"/>
  <c r="H23" i="4" s="1"/>
  <c r="H6" i="4"/>
  <c r="H20" i="4" s="1"/>
  <c r="H7" i="4"/>
  <c r="H21" i="4" s="1"/>
  <c r="H8" i="4"/>
  <c r="H22" i="4" s="1"/>
  <c r="I9" i="4"/>
  <c r="I23" i="4" s="1"/>
  <c r="I8" i="4"/>
  <c r="I6" i="4"/>
  <c r="I20" i="4" s="1"/>
  <c r="I7" i="4"/>
  <c r="I22" i="4"/>
  <c r="I21" i="4"/>
  <c r="L22" i="5"/>
  <c r="R7" i="5"/>
  <c r="R20" i="5"/>
  <c r="R22" i="5"/>
  <c r="R9" i="5"/>
  <c r="T9" i="5"/>
  <c r="T22" i="5"/>
  <c r="T23" i="5"/>
  <c r="T10" i="5"/>
  <c r="R23" i="5"/>
  <c r="R10" i="5"/>
  <c r="R21" i="5"/>
  <c r="R8" i="5"/>
  <c r="S8" i="5"/>
  <c r="S22" i="5"/>
  <c r="S23" i="5"/>
  <c r="N22" i="5"/>
  <c r="T8" i="5" s="1"/>
  <c r="T7" i="5"/>
  <c r="T21" i="5"/>
  <c r="N20" i="4" l="1"/>
  <c r="T9" i="4" s="1"/>
  <c r="N19" i="4"/>
  <c r="R7" i="4"/>
  <c r="M20" i="4"/>
  <c r="M19" i="4"/>
  <c r="S22" i="4" s="1"/>
  <c r="S10" i="4"/>
  <c r="T20" i="4"/>
  <c r="S10" i="5"/>
  <c r="Y10" i="5" s="1"/>
  <c r="S7" i="5"/>
  <c r="Y7" i="5" s="1"/>
  <c r="S20" i="5"/>
  <c r="T20" i="5"/>
  <c r="S9" i="5"/>
  <c r="Y9" i="5" s="1"/>
  <c r="Y8" i="5"/>
  <c r="S21" i="5"/>
  <c r="Z8" i="5" s="1"/>
  <c r="Z9" i="5"/>
  <c r="Z10" i="5"/>
  <c r="R22" i="4"/>
  <c r="R21" i="4"/>
  <c r="R23" i="4"/>
  <c r="T8" i="4"/>
  <c r="T7" i="4" l="1"/>
  <c r="T10" i="4"/>
  <c r="Y9" i="4" s="1"/>
  <c r="Z7" i="5"/>
  <c r="Y23" i="5" s="1"/>
  <c r="S9" i="4"/>
  <c r="S23" i="4"/>
  <c r="S21" i="4"/>
  <c r="S20" i="4"/>
  <c r="Z6" i="4" s="1"/>
  <c r="T23" i="4"/>
  <c r="Z9" i="4" s="1"/>
  <c r="T22" i="4"/>
  <c r="Z8" i="4" s="1"/>
  <c r="T21" i="4"/>
  <c r="S8" i="4"/>
  <c r="Y7" i="4" s="1"/>
  <c r="S7" i="4"/>
  <c r="Y6" i="4" s="1"/>
  <c r="Y25" i="5"/>
  <c r="Y24" i="5"/>
  <c r="Y26" i="5"/>
  <c r="Y8" i="4"/>
  <c r="Y26" i="4" l="1"/>
  <c r="Z7" i="4"/>
  <c r="Y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JAQUELINE ALVES NASCIMENTO</author>
    <author>tc={565AD884-749C-47CC-81FF-B0BC433AB28A}</author>
    <author>tc={69B3E856-B823-4DDB-BC3C-1E9AFFB48345}</author>
  </authors>
  <commentList>
    <comment ref="B5" authorId="0" shapeId="0" xr:uid="{0676A5E9-F6D3-4292-94C8-69C44DB28CBD}">
      <text>
        <r>
          <rPr>
            <b/>
            <sz val="9"/>
            <color indexed="81"/>
            <rFont val="Segoe UI"/>
            <charset val="1"/>
          </rPr>
          <t>quanto mais resistente, melhor</t>
        </r>
      </text>
    </comment>
    <comment ref="C5" authorId="0" shapeId="0" xr:uid="{825B3D7C-13A5-4DE3-A92A-6D9F56627B7A}">
      <text>
        <r>
          <rPr>
            <sz val="9"/>
            <color indexed="81"/>
            <rFont val="Segoe UI"/>
            <charset val="1"/>
          </rPr>
          <t xml:space="preserve"> (quanto maior, melhor)</t>
        </r>
      </text>
    </comment>
    <comment ref="D5" authorId="0" shapeId="0" xr:uid="{38D8E7B6-C610-4777-876F-75E2F46CE8A2}">
      <text>
        <r>
          <rPr>
            <b/>
            <sz val="9"/>
            <color indexed="81"/>
            <rFont val="Segoe UI"/>
            <charset val="1"/>
          </rPr>
          <t>(quanto mais confiável, melhor)</t>
        </r>
      </text>
    </comment>
    <comment ref="C14" authorId="1" shapeId="0" xr:uid="{565AD884-749C-47CC-81FF-B0BC433AB28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Critério mais importante</t>
      </text>
    </comment>
    <comment ref="M19" authorId="0" shapeId="0" xr:uid="{C56AE973-34EC-40BD-9065-FDE8A4BB3210}">
      <text>
        <r>
          <rPr>
            <b/>
            <sz val="9"/>
            <color indexed="81"/>
            <rFont val="Segoe UI"/>
            <family val="2"/>
          </rPr>
          <t>JAQUELINE ALVES NASCIMENTO:</t>
        </r>
        <r>
          <rPr>
            <sz val="9"/>
            <color indexed="81"/>
            <rFont val="Segoe UI"/>
            <family val="2"/>
          </rPr>
          <t xml:space="preserve">
=MÍNIMO(H20:H23)</t>
        </r>
      </text>
    </comment>
    <comment ref="K23" authorId="2" shapeId="0" xr:uid="{69B3E856-B823-4DDB-BC3C-1E9AFFB4834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POSITIVE IDEAL SOLUTION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tc={A1480C56-6141-44DE-AE86-21C4F127CF0D}</author>
    <author>JAQUELINE ALVES NASCIMENTO</author>
  </authors>
  <commentList>
    <comment ref="C15" authorId="0" shapeId="0" xr:uid="{A1480C56-6141-44DE-AE86-21C4F127CF0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Critério mais importante</t>
      </text>
    </comment>
    <comment ref="M21" authorId="1" shapeId="0" xr:uid="{C8BB279C-1038-48CA-9568-7F22DDA0926C}">
      <text>
        <r>
          <rPr>
            <b/>
            <sz val="9"/>
            <color indexed="81"/>
            <rFont val="Segoe UI"/>
            <family val="2"/>
          </rPr>
          <t>JAQUELINE ALVES NASCIMENTO:</t>
        </r>
        <r>
          <rPr>
            <sz val="9"/>
            <color indexed="81"/>
            <rFont val="Segoe UI"/>
            <family val="2"/>
          </rPr>
          <t xml:space="preserve">
=MÍNIMO(H20:H23)</t>
        </r>
      </text>
    </comment>
  </commentList>
</comments>
</file>

<file path=xl/sharedStrings.xml><?xml version="1.0" encoding="utf-8"?>
<sst xmlns="http://schemas.openxmlformats.org/spreadsheetml/2006/main" count="141" uniqueCount="82">
  <si>
    <t>A1</t>
  </si>
  <si>
    <t>A2</t>
  </si>
  <si>
    <t>A3</t>
  </si>
  <si>
    <t>A4</t>
  </si>
  <si>
    <t>MIN</t>
  </si>
  <si>
    <t>MAX</t>
  </si>
  <si>
    <t>Passo 1</t>
  </si>
  <si>
    <t>Passo 5</t>
  </si>
  <si>
    <t>Passo 7</t>
  </si>
  <si>
    <t>Perguntar se o critério vc quer potencializar (max) ou red(min)</t>
  </si>
  <si>
    <t>Matriz original</t>
  </si>
  <si>
    <t>Passo 8</t>
  </si>
  <si>
    <t>Descobrir o ponto de referencia (maior - menor)</t>
  </si>
  <si>
    <r>
      <rPr>
        <sz val="11"/>
        <color theme="1"/>
        <rFont val="Calibri"/>
      </rPr>
      <t>matriz de solução ideal,</t>
    </r>
    <r>
      <rPr>
        <b/>
        <sz val="11"/>
        <color theme="1"/>
        <rFont val="Calibri"/>
      </rPr>
      <t xml:space="preserve"> neg e pos</t>
    </r>
  </si>
  <si>
    <t>Soluções ideais</t>
  </si>
  <si>
    <t>REF+</t>
  </si>
  <si>
    <t>REF-</t>
  </si>
  <si>
    <t>Passo 9</t>
  </si>
  <si>
    <t>Descobrir as soluções ideais negativas (distância)</t>
  </si>
  <si>
    <t>Passo 2</t>
  </si>
  <si>
    <t>Passo 6</t>
  </si>
  <si>
    <t>Matriz Ponderada</t>
  </si>
  <si>
    <t>Passo 3</t>
  </si>
  <si>
    <t>de toda a coluna de cada criterio</t>
  </si>
  <si>
    <t>Passo 4</t>
  </si>
  <si>
    <t>Passo 10</t>
  </si>
  <si>
    <t>Descobrir as soluções ideais positivas</t>
  </si>
  <si>
    <t>Como achar o resultado final</t>
  </si>
  <si>
    <t>...=ponto de ref neg / (ponto ref post - ponto de ref neg)</t>
  </si>
  <si>
    <t>https://www.youtube.com/watch?v=PizeSiiF8Bg&amp;t=1177s</t>
  </si>
  <si>
    <t>Capacidade</t>
  </si>
  <si>
    <t>Confiabilidade</t>
  </si>
  <si>
    <t>PIS</t>
  </si>
  <si>
    <t>NIS</t>
  </si>
  <si>
    <t>Resistência</t>
  </si>
  <si>
    <r>
      <rPr>
        <b/>
        <sz val="11"/>
        <color theme="1"/>
        <rFont val="Calibri"/>
        <family val="2"/>
        <scheme val="minor"/>
      </rPr>
      <t>Passo Inicial:</t>
    </r>
    <r>
      <rPr>
        <sz val="11"/>
        <color theme="1"/>
        <rFont val="Calibri"/>
        <family val="2"/>
        <scheme val="minor"/>
      </rPr>
      <t xml:space="preserve"> </t>
    </r>
  </si>
  <si>
    <t>1.2. Pedir a quantidade de criterios e seus nomes</t>
  </si>
  <si>
    <t>1.1  Pedir a quantidade de cada alternativa e seus nomes</t>
  </si>
  <si>
    <t>1.3 Definição dos Critérios (Maximização ou Minimização)</t>
  </si>
  <si>
    <t>Matriz de pesos</t>
  </si>
  <si>
    <t>Encontre a soma dos quadrados e raiz da soma</t>
  </si>
  <si>
    <r>
      <rPr>
        <sz val="10"/>
        <color rgb="FFFF0000"/>
        <rFont val="Source Sans Pro"/>
        <family val="2"/>
      </rPr>
      <t xml:space="preserve">2.1 </t>
    </r>
    <r>
      <rPr>
        <sz val="10"/>
        <color rgb="FF31333F"/>
        <rFont val="Source Sans Pro"/>
        <family val="2"/>
      </rPr>
      <t xml:space="preserve">- soma dos quadrados </t>
    </r>
  </si>
  <si>
    <r>
      <rPr>
        <sz val="11"/>
        <color rgb="FFFF0000"/>
        <rFont val="Calibri"/>
        <family val="2"/>
        <scheme val="minor"/>
      </rPr>
      <t>2.2</t>
    </r>
    <r>
      <rPr>
        <sz val="11"/>
        <color theme="1"/>
        <rFont val="Calibri"/>
        <family val="2"/>
        <scheme val="minor"/>
      </rPr>
      <t>Achar a raiz da soma dos quadrados</t>
    </r>
  </si>
  <si>
    <r>
      <rPr>
        <sz val="11"/>
        <color rgb="FFFF0000"/>
        <rFont val="Calibri"/>
        <family val="2"/>
        <scheme val="minor"/>
      </rPr>
      <t xml:space="preserve">3.1 </t>
    </r>
    <r>
      <rPr>
        <sz val="11"/>
        <color theme="1"/>
        <rFont val="Calibri"/>
        <family val="2"/>
        <scheme val="minor"/>
      </rPr>
      <t>Divide cada valor da matriz original (passo 1) pela raiz quadrada da soma de cada critério (2.2)</t>
    </r>
  </si>
  <si>
    <t xml:space="preserve">Matriz normalizada pela raiz da soma do quadrado </t>
  </si>
  <si>
    <t>cada criterio</t>
  </si>
  <si>
    <t>Multiplicar cada valor, já normalizado pelos pesos de</t>
  </si>
  <si>
    <t xml:space="preserve"> A ponderação permite que a decisão reflita as prioridades do decisor, dando mais influência aos critérios mais relevantes e menos aos menos importantes.</t>
  </si>
  <si>
    <t>Descobrir o ponto de referência</t>
  </si>
  <si>
    <t>5.2</t>
  </si>
  <si>
    <t>representa a situação ideal, o ponto mais desejável</t>
  </si>
  <si>
    <r>
      <t xml:space="preserve">5.1. </t>
    </r>
    <r>
      <rPr>
        <sz val="11"/>
        <color rgb="FFFF0000"/>
        <rFont val="Calibri"/>
        <family val="2"/>
        <scheme val="minor"/>
      </rPr>
      <t>Perguntar ao decisor se é um critério se maximização ou minimização</t>
    </r>
  </si>
  <si>
    <t>Critérios de Minimização: Quando um critério é de minimização, significa que quanto menor o valor, melhor será o desempenho da alternativa em relação a esse critério. |Critérios de Maximização: Quando um critério é de maximização, significa que quanto maior o valor, melhor será o desempenho da alternativa em relação a esse critério (Do Nascimento, 2023)</t>
  </si>
  <si>
    <t>Escolha de fornecedor de caixa de água</t>
  </si>
  <si>
    <t>Se min (o valor deve ser calculado o inverso**)</t>
  </si>
  <si>
    <t>Valor da matriz ponderada - ponto de ref. Negativo - NIS</t>
  </si>
  <si>
    <t>Valor da matriz ponderada - ponto de ref. Positivo - PIS</t>
  </si>
  <si>
    <t>Descobrir as soluções ideais (positiva)</t>
  </si>
  <si>
    <t>8.1</t>
  </si>
  <si>
    <t xml:space="preserve"> Raiz da soma ao quadrado de cada linha  da </t>
  </si>
  <si>
    <t>deve-se pegar o ponto de referência negativo e dividir pelo ponto referência positivo + ponto de referência negativo.</t>
  </si>
  <si>
    <t>Resultado</t>
  </si>
  <si>
    <t>Alternativa</t>
  </si>
  <si>
    <t>gráfico</t>
  </si>
  <si>
    <t>Nota: não pode passar de 1</t>
  </si>
  <si>
    <t>4.1</t>
  </si>
  <si>
    <t>Custo</t>
  </si>
  <si>
    <t>PIS - Solução Ideal Positiva - É a alternativa teórica que possui os MELHORES valores possíveis para todos os critérios (ex: menor custo, melhor qualidade).</t>
  </si>
  <si>
    <t>NIS - Solução Ideal Negativa - É a alternativa teórica que possui os piores valores possíveis para todos os critérios (ex: maior custo, pior qualidade, menor eficiência)</t>
  </si>
  <si>
    <t>distância</t>
  </si>
  <si>
    <t>O TOPSIS é um método multicritério para avaliar alternativas. Criado por Hwang e Yoon em 1981, é amplamente usado em diversas áreas.</t>
  </si>
  <si>
    <t>Descobrir as soluções ideais positivas  (distância)</t>
  </si>
  <si>
    <t>Seleção do melhor equipamento</t>
  </si>
  <si>
    <t>Equip 1</t>
  </si>
  <si>
    <t>Equip 2</t>
  </si>
  <si>
    <t>Equip 3</t>
  </si>
  <si>
    <t>Equip 4</t>
  </si>
  <si>
    <t>critérios</t>
  </si>
  <si>
    <t>de toda a coluna de cada critério</t>
  </si>
  <si>
    <r>
      <t xml:space="preserve">5.1. </t>
    </r>
    <r>
      <rPr>
        <sz val="11"/>
        <color rgb="FFFF0000"/>
        <rFont val="Calibri"/>
        <family val="2"/>
        <scheme val="minor"/>
      </rPr>
      <t>Perguntar ao decisor se é um critério de maximização ou minimização</t>
    </r>
  </si>
  <si>
    <t>PIS - Solução Ideal Positiva - É a alternativa teórica que possui os MELHORES valores possíveis para todos os critérios (ex: maior custo, menor qualidade).</t>
  </si>
  <si>
    <t>NIS - Solução Ideal Negativa - É a alternativa teórica que possui os PIORES valores possíveis para todos os critérios (ex: menor custo, maior qualidade, maior eficiência)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</si>
</sst>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d\.m"/>
  </numFmts>
  <fonts count="25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rgb="FFFF0000"/>
      <name val="Calibri"/>
      <scheme val="minor"/>
    </font>
    <font>
      <sz val="11"/>
      <color theme="1"/>
      <name val="Calibri"/>
    </font>
    <font>
      <b/>
      <sz val="11"/>
      <color theme="1"/>
      <name val="Calibri"/>
    </font>
    <font>
      <u/>
      <sz val="11"/>
      <color theme="10"/>
      <name val="Calibri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scheme val="minor"/>
    </font>
    <font>
      <sz val="11"/>
      <name val="Calibri"/>
      <family val="2"/>
      <scheme val="minor"/>
    </font>
    <font>
      <sz val="10"/>
      <color rgb="FF31333F"/>
      <name val="Source Sans Pro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Source Sans Pro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color theme="1"/>
      <name val="Calibri"/>
      <family val="2"/>
      <scheme val="minor"/>
    </font>
    <font>
      <sz val="17.5"/>
      <color rgb="FF405449"/>
      <name val="Nobile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8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rgb="FFFFFF00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90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165" fontId="5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164" fontId="5" fillId="0" borderId="0" xfId="0" applyNumberFormat="1" applyFont="1" applyAlignment="1">
      <alignment horizontal="center"/>
    </xf>
    <xf numFmtId="165" fontId="5" fillId="0" borderId="0" xfId="0" applyNumberFormat="1" applyFont="1"/>
    <xf numFmtId="166" fontId="5" fillId="0" borderId="0" xfId="0" applyNumberFormat="1" applyFont="1"/>
    <xf numFmtId="166" fontId="5" fillId="0" borderId="0" xfId="0" applyNumberFormat="1" applyFont="1" applyAlignment="1">
      <alignment horizontal="left"/>
    </xf>
    <xf numFmtId="166" fontId="5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15" fillId="0" borderId="0" xfId="0" applyFont="1"/>
    <xf numFmtId="0" fontId="5" fillId="0" borderId="2" xfId="0" applyFont="1" applyBorder="1" applyAlignment="1">
      <alignment horizontal="left"/>
    </xf>
    <xf numFmtId="0" fontId="0" fillId="0" borderId="2" xfId="0" applyBorder="1"/>
    <xf numFmtId="164" fontId="5" fillId="0" borderId="2" xfId="0" applyNumberFormat="1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center"/>
    </xf>
    <xf numFmtId="0" fontId="3" fillId="0" borderId="0" xfId="0" applyFont="1" applyAlignment="1">
      <alignment wrapText="1"/>
    </xf>
    <xf numFmtId="0" fontId="1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5" fillId="0" borderId="2" xfId="0" applyFont="1" applyBorder="1" applyAlignment="1">
      <alignment horizontal="right"/>
    </xf>
    <xf numFmtId="0" fontId="9" fillId="0" borderId="0" xfId="1" applyAlignment="1">
      <alignment horizontal="left"/>
    </xf>
    <xf numFmtId="0" fontId="20" fillId="0" borderId="0" xfId="0" applyFont="1"/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10" fillId="3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horizontal="right"/>
    </xf>
    <xf numFmtId="164" fontId="5" fillId="0" borderId="2" xfId="0" applyNumberFormat="1" applyFont="1" applyBorder="1" applyAlignment="1">
      <alignment horizontal="center"/>
    </xf>
    <xf numFmtId="0" fontId="11" fillId="0" borderId="2" xfId="0" applyFont="1" applyBorder="1" applyAlignment="1">
      <alignment horizontal="right"/>
    </xf>
    <xf numFmtId="0" fontId="5" fillId="3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164" fontId="5" fillId="4" borderId="2" xfId="0" applyNumberFormat="1" applyFont="1" applyFill="1" applyBorder="1" applyAlignment="1">
      <alignment horizontal="center"/>
    </xf>
    <xf numFmtId="164" fontId="5" fillId="5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16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/>
    </xf>
    <xf numFmtId="165" fontId="5" fillId="6" borderId="2" xfId="0" applyNumberFormat="1" applyFont="1" applyFill="1" applyBorder="1" applyAlignment="1">
      <alignment horizontal="center"/>
    </xf>
    <xf numFmtId="0" fontId="0" fillId="7" borderId="2" xfId="0" applyFill="1" applyBorder="1"/>
    <xf numFmtId="0" fontId="0" fillId="7" borderId="2" xfId="0" applyFill="1" applyBorder="1" applyAlignment="1">
      <alignment horizontal="center"/>
    </xf>
    <xf numFmtId="0" fontId="24" fillId="0" borderId="0" xfId="0" applyFont="1"/>
    <xf numFmtId="165" fontId="16" fillId="0" borderId="2" xfId="0" applyNumberFormat="1" applyFont="1" applyBorder="1" applyAlignment="1">
      <alignment horizontal="center"/>
    </xf>
    <xf numFmtId="165" fontId="5" fillId="8" borderId="2" xfId="0" applyNumberFormat="1" applyFont="1" applyFill="1" applyBorder="1" applyAlignment="1">
      <alignment horizontal="center"/>
    </xf>
    <xf numFmtId="165" fontId="5" fillId="7" borderId="2" xfId="0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6" fillId="0" borderId="0" xfId="0" applyFont="1"/>
    <xf numFmtId="0" fontId="21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8" xfId="0" applyFont="1" applyBorder="1" applyAlignment="1">
      <alignment horizontal="left" wrapText="1"/>
    </xf>
    <xf numFmtId="0" fontId="3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wrapText="1"/>
    </xf>
  </cellXfs>
  <cellStyles count="2">
    <cellStyle name="Hiperlink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'aula  relacao benefício'!$Y$22</c:f>
              <c:strCache>
                <c:ptCount val="1"/>
                <c:pt idx="0">
                  <c:v>Resultado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'aula  relacao benefício'!$X$23:$X$26</c:f>
              <c:strCache>
                <c:ptCount val="4"/>
                <c:pt idx="0">
                  <c:v>Equip 1</c:v>
                </c:pt>
                <c:pt idx="1">
                  <c:v>Equip 2</c:v>
                </c:pt>
                <c:pt idx="2">
                  <c:v>Equip 3</c:v>
                </c:pt>
                <c:pt idx="3">
                  <c:v>Equip 4</c:v>
                </c:pt>
              </c:strCache>
            </c:strRef>
          </c:cat>
          <c:val>
            <c:numRef>
              <c:f>'aula  relacao benefício'!$Y$23:$Y$26</c:f>
              <c:numCache>
                <c:formatCode>0.000</c:formatCode>
                <c:ptCount val="4"/>
                <c:pt idx="0">
                  <c:v>0.50371965857951884</c:v>
                </c:pt>
                <c:pt idx="1">
                  <c:v>0.65808477196181381</c:v>
                </c:pt>
                <c:pt idx="2">
                  <c:v>0.74824865994062384</c:v>
                </c:pt>
                <c:pt idx="3">
                  <c:v>0.333997436943342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F-4EF4-BF69-ED3841A751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8067983"/>
        <c:axId val="1388062703"/>
      </c:barChart>
      <c:catAx>
        <c:axId val="1388067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8062703"/>
        <c:crosses val="autoZero"/>
        <c:auto val="1"/>
        <c:lblAlgn val="ctr"/>
        <c:lblOffset val="100"/>
        <c:noMultiLvlLbl val="0"/>
      </c:catAx>
      <c:valAx>
        <c:axId val="1388062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8067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DBEA0A30-4A9E-4151-BE1E-B1CF4692000E}" type="doc">
      <dgm:prSet loTypeId="urn:microsoft.com/office/officeart/2005/8/layout/process1" loCatId="process" qsTypeId="urn:microsoft.com/office/officeart/2005/8/quickstyle/simple1" qsCatId="simple" csTypeId="urn:microsoft.com/office/officeart/2005/8/colors/accent1_2" csCatId="accent1" phldr="1"/>
      <dgm:spPr/>
    </dgm:pt>
    <dgm:pt modelId="{F347B3AC-46F7-4409-972F-CA9B0431E4D0}">
      <dgm:prSet phldrT="[Texto]"/>
      <dgm:spPr/>
      <dgm:t>
        <a:bodyPr/>
        <a:lstStyle/>
        <a:p>
          <a:r>
            <a:rPr lang="pt-BR"/>
            <a:t>1  Matriz de decisão de vetor de pesos</a:t>
          </a:r>
        </a:p>
      </dgm:t>
    </dgm:pt>
    <dgm:pt modelId="{5A84055F-8370-41C1-AD6C-B0C3428C9977}" type="parTrans" cxnId="{7B98E619-0008-48CA-9011-8D59B2A463E6}">
      <dgm:prSet/>
      <dgm:spPr/>
      <dgm:t>
        <a:bodyPr/>
        <a:lstStyle/>
        <a:p>
          <a:endParaRPr lang="pt-BR"/>
        </a:p>
      </dgm:t>
    </dgm:pt>
    <dgm:pt modelId="{E24837F0-731D-4E6A-A760-7951203D1CD7}" type="sibTrans" cxnId="{7B98E619-0008-48CA-9011-8D59B2A463E6}">
      <dgm:prSet/>
      <dgm:spPr/>
      <dgm:t>
        <a:bodyPr/>
        <a:lstStyle/>
        <a:p>
          <a:endParaRPr lang="pt-BR"/>
        </a:p>
      </dgm:t>
    </dgm:pt>
    <dgm:pt modelId="{772AE5AB-863E-46E4-A24F-0CC6BB3B171C}">
      <dgm:prSet phldrT="[Texto]"/>
      <dgm:spPr/>
      <dgm:t>
        <a:bodyPr/>
        <a:lstStyle/>
        <a:p>
          <a:r>
            <a:rPr lang="pt-BR"/>
            <a:t>2 Ponderar e normalizar</a:t>
          </a:r>
        </a:p>
      </dgm:t>
    </dgm:pt>
    <dgm:pt modelId="{8353E15E-1F2A-4F05-8816-AE694A568326}" type="parTrans" cxnId="{52B7587F-D764-4D60-8DB9-2928CBF502B7}">
      <dgm:prSet/>
      <dgm:spPr/>
      <dgm:t>
        <a:bodyPr/>
        <a:lstStyle/>
        <a:p>
          <a:endParaRPr lang="pt-BR"/>
        </a:p>
      </dgm:t>
    </dgm:pt>
    <dgm:pt modelId="{D403E223-4570-4E76-BA78-E684F230EB2B}" type="sibTrans" cxnId="{52B7587F-D764-4D60-8DB9-2928CBF502B7}">
      <dgm:prSet/>
      <dgm:spPr/>
      <dgm:t>
        <a:bodyPr/>
        <a:lstStyle/>
        <a:p>
          <a:endParaRPr lang="pt-BR"/>
        </a:p>
      </dgm:t>
    </dgm:pt>
    <dgm:pt modelId="{04E6B947-C3C2-48CF-BAE4-4E65A3F293D7}">
      <dgm:prSet phldrT="[Texto]"/>
      <dgm:spPr/>
      <dgm:t>
        <a:bodyPr/>
        <a:lstStyle/>
        <a:p>
          <a:r>
            <a:rPr lang="pt-BR"/>
            <a:t>3 Achar as soluções ideais negativas e positivas</a:t>
          </a:r>
        </a:p>
      </dgm:t>
    </dgm:pt>
    <dgm:pt modelId="{5B6DA7A8-B6D5-4B22-AAF2-32301B0AE3B7}" type="parTrans" cxnId="{4D03E641-8775-4F58-85F0-D8455527527D}">
      <dgm:prSet/>
      <dgm:spPr/>
      <dgm:t>
        <a:bodyPr/>
        <a:lstStyle/>
        <a:p>
          <a:endParaRPr lang="pt-BR"/>
        </a:p>
      </dgm:t>
    </dgm:pt>
    <dgm:pt modelId="{5A450EDD-4F8C-4B96-AC36-83EA6C4943F4}" type="sibTrans" cxnId="{4D03E641-8775-4F58-85F0-D8455527527D}">
      <dgm:prSet/>
      <dgm:spPr/>
      <dgm:t>
        <a:bodyPr/>
        <a:lstStyle/>
        <a:p>
          <a:endParaRPr lang="pt-BR"/>
        </a:p>
      </dgm:t>
    </dgm:pt>
    <dgm:pt modelId="{6DE0FB20-EC49-4589-AC45-F8A7AAC9262B}">
      <dgm:prSet phldrT="[Texto]"/>
      <dgm:spPr/>
      <dgm:t>
        <a:bodyPr/>
        <a:lstStyle/>
        <a:p>
          <a:r>
            <a:rPr lang="pt-BR"/>
            <a:t>4 Calcular a distância</a:t>
          </a:r>
        </a:p>
      </dgm:t>
    </dgm:pt>
    <dgm:pt modelId="{488C2D2D-C8AC-4A90-A88A-B77AE4DEECAC}" type="parTrans" cxnId="{B9C011CD-9D90-4314-80B6-5DC36F92B9A9}">
      <dgm:prSet/>
      <dgm:spPr/>
      <dgm:t>
        <a:bodyPr/>
        <a:lstStyle/>
        <a:p>
          <a:endParaRPr lang="pt-BR"/>
        </a:p>
      </dgm:t>
    </dgm:pt>
    <dgm:pt modelId="{EFDCB682-3046-43E3-80BA-226CA2BF6812}" type="sibTrans" cxnId="{B9C011CD-9D90-4314-80B6-5DC36F92B9A9}">
      <dgm:prSet/>
      <dgm:spPr/>
      <dgm:t>
        <a:bodyPr/>
        <a:lstStyle/>
        <a:p>
          <a:endParaRPr lang="pt-BR"/>
        </a:p>
      </dgm:t>
    </dgm:pt>
    <dgm:pt modelId="{04FE31D2-EC08-4D4C-A0ED-F66DC11FB683}">
      <dgm:prSet phldrT="[Texto]"/>
      <dgm:spPr/>
      <dgm:t>
        <a:bodyPr/>
        <a:lstStyle/>
        <a:p>
          <a:r>
            <a:rPr lang="pt-BR"/>
            <a:t>5 Coeficiente de aproximação ou Descobrir as soluções ideais </a:t>
          </a:r>
        </a:p>
      </dgm:t>
    </dgm:pt>
    <dgm:pt modelId="{1F7C7B89-755E-48B4-B1E0-8B1A57162956}" type="parTrans" cxnId="{E37CEBC7-76E3-4CDC-A5E7-DA2B552F9930}">
      <dgm:prSet/>
      <dgm:spPr/>
      <dgm:t>
        <a:bodyPr/>
        <a:lstStyle/>
        <a:p>
          <a:endParaRPr lang="pt-BR"/>
        </a:p>
      </dgm:t>
    </dgm:pt>
    <dgm:pt modelId="{F8A8FEE4-E74D-4AFF-87B3-604539501279}" type="sibTrans" cxnId="{E37CEBC7-76E3-4CDC-A5E7-DA2B552F9930}">
      <dgm:prSet/>
      <dgm:spPr/>
      <dgm:t>
        <a:bodyPr/>
        <a:lstStyle/>
        <a:p>
          <a:endParaRPr lang="pt-BR"/>
        </a:p>
      </dgm:t>
    </dgm:pt>
    <dgm:pt modelId="{F951BCF1-3830-40CA-95C3-C404F7B1C941}">
      <dgm:prSet phldrT="[Texto]"/>
      <dgm:spPr/>
      <dgm:t>
        <a:bodyPr/>
        <a:lstStyle/>
        <a:p>
          <a:r>
            <a:rPr lang="pt-BR"/>
            <a:t>6 Cálculo final e Ranking</a:t>
          </a:r>
        </a:p>
      </dgm:t>
    </dgm:pt>
    <dgm:pt modelId="{C8F11C12-2646-43DE-852B-E93292B105E4}" type="parTrans" cxnId="{A809625C-49D8-4C8C-9D88-15DE37053BD5}">
      <dgm:prSet/>
      <dgm:spPr/>
      <dgm:t>
        <a:bodyPr/>
        <a:lstStyle/>
        <a:p>
          <a:endParaRPr lang="pt-BR"/>
        </a:p>
      </dgm:t>
    </dgm:pt>
    <dgm:pt modelId="{55901DC7-1E10-47A0-9F51-1D609AD5A721}" type="sibTrans" cxnId="{A809625C-49D8-4C8C-9D88-15DE37053BD5}">
      <dgm:prSet/>
      <dgm:spPr/>
      <dgm:t>
        <a:bodyPr/>
        <a:lstStyle/>
        <a:p>
          <a:endParaRPr lang="pt-BR"/>
        </a:p>
      </dgm:t>
    </dgm:pt>
    <dgm:pt modelId="{813965D3-1C9C-4547-9C19-4A874E09A7E9}" type="pres">
      <dgm:prSet presAssocID="{DBEA0A30-4A9E-4151-BE1E-B1CF4692000E}" presName="Name0" presStyleCnt="0">
        <dgm:presLayoutVars>
          <dgm:dir/>
          <dgm:resizeHandles val="exact"/>
        </dgm:presLayoutVars>
      </dgm:prSet>
      <dgm:spPr/>
    </dgm:pt>
    <dgm:pt modelId="{EB0CF99D-B114-4EA6-9648-ECBC18280E51}" type="pres">
      <dgm:prSet presAssocID="{F347B3AC-46F7-4409-972F-CA9B0431E4D0}" presName="node" presStyleLbl="node1" presStyleIdx="0" presStyleCnt="6">
        <dgm:presLayoutVars>
          <dgm:bulletEnabled val="1"/>
        </dgm:presLayoutVars>
      </dgm:prSet>
      <dgm:spPr/>
    </dgm:pt>
    <dgm:pt modelId="{C03C793F-23E7-4242-85CC-21F521F30686}" type="pres">
      <dgm:prSet presAssocID="{E24837F0-731D-4E6A-A760-7951203D1CD7}" presName="sibTrans" presStyleLbl="sibTrans2D1" presStyleIdx="0" presStyleCnt="5"/>
      <dgm:spPr/>
    </dgm:pt>
    <dgm:pt modelId="{5627968A-6337-4853-9E30-1267AE843732}" type="pres">
      <dgm:prSet presAssocID="{E24837F0-731D-4E6A-A760-7951203D1CD7}" presName="connectorText" presStyleLbl="sibTrans2D1" presStyleIdx="0" presStyleCnt="5"/>
      <dgm:spPr/>
    </dgm:pt>
    <dgm:pt modelId="{246C7FB7-5185-48A1-B50E-F152D5A60BC6}" type="pres">
      <dgm:prSet presAssocID="{772AE5AB-863E-46E4-A24F-0CC6BB3B171C}" presName="node" presStyleLbl="node1" presStyleIdx="1" presStyleCnt="6">
        <dgm:presLayoutVars>
          <dgm:bulletEnabled val="1"/>
        </dgm:presLayoutVars>
      </dgm:prSet>
      <dgm:spPr/>
    </dgm:pt>
    <dgm:pt modelId="{7FFA83F5-B636-488D-823E-870874A27B19}" type="pres">
      <dgm:prSet presAssocID="{D403E223-4570-4E76-BA78-E684F230EB2B}" presName="sibTrans" presStyleLbl="sibTrans2D1" presStyleIdx="1" presStyleCnt="5"/>
      <dgm:spPr/>
    </dgm:pt>
    <dgm:pt modelId="{3FD35163-2541-4995-BDD2-7405FB90EFB6}" type="pres">
      <dgm:prSet presAssocID="{D403E223-4570-4E76-BA78-E684F230EB2B}" presName="connectorText" presStyleLbl="sibTrans2D1" presStyleIdx="1" presStyleCnt="5"/>
      <dgm:spPr/>
    </dgm:pt>
    <dgm:pt modelId="{F3F75980-7CD8-4732-9688-94409F5CDC93}" type="pres">
      <dgm:prSet presAssocID="{04E6B947-C3C2-48CF-BAE4-4E65A3F293D7}" presName="node" presStyleLbl="node1" presStyleIdx="2" presStyleCnt="6">
        <dgm:presLayoutVars>
          <dgm:bulletEnabled val="1"/>
        </dgm:presLayoutVars>
      </dgm:prSet>
      <dgm:spPr/>
    </dgm:pt>
    <dgm:pt modelId="{F3780AE0-E2D3-4885-AABE-9825AE4E7165}" type="pres">
      <dgm:prSet presAssocID="{5A450EDD-4F8C-4B96-AC36-83EA6C4943F4}" presName="sibTrans" presStyleLbl="sibTrans2D1" presStyleIdx="2" presStyleCnt="5"/>
      <dgm:spPr/>
    </dgm:pt>
    <dgm:pt modelId="{29AD3459-8E1B-4367-AB18-10B8F8284CDC}" type="pres">
      <dgm:prSet presAssocID="{5A450EDD-4F8C-4B96-AC36-83EA6C4943F4}" presName="connectorText" presStyleLbl="sibTrans2D1" presStyleIdx="2" presStyleCnt="5"/>
      <dgm:spPr/>
    </dgm:pt>
    <dgm:pt modelId="{FDD75073-B66E-4827-8338-6CE9F10B54B9}" type="pres">
      <dgm:prSet presAssocID="{6DE0FB20-EC49-4589-AC45-F8A7AAC9262B}" presName="node" presStyleLbl="node1" presStyleIdx="3" presStyleCnt="6">
        <dgm:presLayoutVars>
          <dgm:bulletEnabled val="1"/>
        </dgm:presLayoutVars>
      </dgm:prSet>
      <dgm:spPr/>
    </dgm:pt>
    <dgm:pt modelId="{642E4AAA-EC1A-4516-89FC-E06760179E5E}" type="pres">
      <dgm:prSet presAssocID="{EFDCB682-3046-43E3-80BA-226CA2BF6812}" presName="sibTrans" presStyleLbl="sibTrans2D1" presStyleIdx="3" presStyleCnt="5"/>
      <dgm:spPr/>
    </dgm:pt>
    <dgm:pt modelId="{F795A75A-8E02-4492-BA7E-E7A68F99A2B9}" type="pres">
      <dgm:prSet presAssocID="{EFDCB682-3046-43E3-80BA-226CA2BF6812}" presName="connectorText" presStyleLbl="sibTrans2D1" presStyleIdx="3" presStyleCnt="5"/>
      <dgm:spPr/>
    </dgm:pt>
    <dgm:pt modelId="{876A8A22-EF16-4CFF-AB2B-3FBA39AE2068}" type="pres">
      <dgm:prSet presAssocID="{04FE31D2-EC08-4D4C-A0ED-F66DC11FB683}" presName="node" presStyleLbl="node1" presStyleIdx="4" presStyleCnt="6">
        <dgm:presLayoutVars>
          <dgm:bulletEnabled val="1"/>
        </dgm:presLayoutVars>
      </dgm:prSet>
      <dgm:spPr/>
    </dgm:pt>
    <dgm:pt modelId="{554C3A48-5B5D-4392-9AD7-7A513BCF2E01}" type="pres">
      <dgm:prSet presAssocID="{F8A8FEE4-E74D-4AFF-87B3-604539501279}" presName="sibTrans" presStyleLbl="sibTrans2D1" presStyleIdx="4" presStyleCnt="5"/>
      <dgm:spPr/>
    </dgm:pt>
    <dgm:pt modelId="{D6B0F227-001D-4C05-B9BC-1113CE44C69B}" type="pres">
      <dgm:prSet presAssocID="{F8A8FEE4-E74D-4AFF-87B3-604539501279}" presName="connectorText" presStyleLbl="sibTrans2D1" presStyleIdx="4" presStyleCnt="5"/>
      <dgm:spPr/>
    </dgm:pt>
    <dgm:pt modelId="{F54F8E5A-0873-43CA-9015-CAA2884ABDF0}" type="pres">
      <dgm:prSet presAssocID="{F951BCF1-3830-40CA-95C3-C404F7B1C941}" presName="node" presStyleLbl="node1" presStyleIdx="5" presStyleCnt="6">
        <dgm:presLayoutVars>
          <dgm:bulletEnabled val="1"/>
        </dgm:presLayoutVars>
      </dgm:prSet>
      <dgm:spPr/>
    </dgm:pt>
  </dgm:ptLst>
  <dgm:cxnLst>
    <dgm:cxn modelId="{F2A23B0B-25EC-4A9E-A94A-731F2474A6CA}" type="presOf" srcId="{D403E223-4570-4E76-BA78-E684F230EB2B}" destId="{7FFA83F5-B636-488D-823E-870874A27B19}" srcOrd="0" destOrd="0" presId="urn:microsoft.com/office/officeart/2005/8/layout/process1"/>
    <dgm:cxn modelId="{7B98E619-0008-48CA-9011-8D59B2A463E6}" srcId="{DBEA0A30-4A9E-4151-BE1E-B1CF4692000E}" destId="{F347B3AC-46F7-4409-972F-CA9B0431E4D0}" srcOrd="0" destOrd="0" parTransId="{5A84055F-8370-41C1-AD6C-B0C3428C9977}" sibTransId="{E24837F0-731D-4E6A-A760-7951203D1CD7}"/>
    <dgm:cxn modelId="{FDA4CE2C-E162-425B-93F5-C836C0741930}" type="presOf" srcId="{5A450EDD-4F8C-4B96-AC36-83EA6C4943F4}" destId="{F3780AE0-E2D3-4885-AABE-9825AE4E7165}" srcOrd="0" destOrd="0" presId="urn:microsoft.com/office/officeart/2005/8/layout/process1"/>
    <dgm:cxn modelId="{CD60AD33-8E57-4E3D-9A26-1936C05E2A79}" type="presOf" srcId="{F951BCF1-3830-40CA-95C3-C404F7B1C941}" destId="{F54F8E5A-0873-43CA-9015-CAA2884ABDF0}" srcOrd="0" destOrd="0" presId="urn:microsoft.com/office/officeart/2005/8/layout/process1"/>
    <dgm:cxn modelId="{A809625C-49D8-4C8C-9D88-15DE37053BD5}" srcId="{DBEA0A30-4A9E-4151-BE1E-B1CF4692000E}" destId="{F951BCF1-3830-40CA-95C3-C404F7B1C941}" srcOrd="5" destOrd="0" parTransId="{C8F11C12-2646-43DE-852B-E93292B105E4}" sibTransId="{55901DC7-1E10-47A0-9F51-1D609AD5A721}"/>
    <dgm:cxn modelId="{4D03E641-8775-4F58-85F0-D8455527527D}" srcId="{DBEA0A30-4A9E-4151-BE1E-B1CF4692000E}" destId="{04E6B947-C3C2-48CF-BAE4-4E65A3F293D7}" srcOrd="2" destOrd="0" parTransId="{5B6DA7A8-B6D5-4B22-AAF2-32301B0AE3B7}" sibTransId="{5A450EDD-4F8C-4B96-AC36-83EA6C4943F4}"/>
    <dgm:cxn modelId="{7C8AE548-DFE8-4E76-96AF-7A3F5B19C7C3}" type="presOf" srcId="{F8A8FEE4-E74D-4AFF-87B3-604539501279}" destId="{D6B0F227-001D-4C05-B9BC-1113CE44C69B}" srcOrd="1" destOrd="0" presId="urn:microsoft.com/office/officeart/2005/8/layout/process1"/>
    <dgm:cxn modelId="{FBBCF54C-A00C-4D52-9FE6-C6ACA3CB5096}" type="presOf" srcId="{04E6B947-C3C2-48CF-BAE4-4E65A3F293D7}" destId="{F3F75980-7CD8-4732-9688-94409F5CDC93}" srcOrd="0" destOrd="0" presId="urn:microsoft.com/office/officeart/2005/8/layout/process1"/>
    <dgm:cxn modelId="{F195C776-8E62-4399-916E-3AB1AFA638C9}" type="presOf" srcId="{F8A8FEE4-E74D-4AFF-87B3-604539501279}" destId="{554C3A48-5B5D-4392-9AD7-7A513BCF2E01}" srcOrd="0" destOrd="0" presId="urn:microsoft.com/office/officeart/2005/8/layout/process1"/>
    <dgm:cxn modelId="{F6E20177-7CC4-4953-AC80-9C1B52325824}" type="presOf" srcId="{EFDCB682-3046-43E3-80BA-226CA2BF6812}" destId="{F795A75A-8E02-4492-BA7E-E7A68F99A2B9}" srcOrd="1" destOrd="0" presId="urn:microsoft.com/office/officeart/2005/8/layout/process1"/>
    <dgm:cxn modelId="{52B7587F-D764-4D60-8DB9-2928CBF502B7}" srcId="{DBEA0A30-4A9E-4151-BE1E-B1CF4692000E}" destId="{772AE5AB-863E-46E4-A24F-0CC6BB3B171C}" srcOrd="1" destOrd="0" parTransId="{8353E15E-1F2A-4F05-8816-AE694A568326}" sibTransId="{D403E223-4570-4E76-BA78-E684F230EB2B}"/>
    <dgm:cxn modelId="{B33DFD8F-CACC-4F59-B92E-F5A0386751EF}" type="presOf" srcId="{772AE5AB-863E-46E4-A24F-0CC6BB3B171C}" destId="{246C7FB7-5185-48A1-B50E-F152D5A60BC6}" srcOrd="0" destOrd="0" presId="urn:microsoft.com/office/officeart/2005/8/layout/process1"/>
    <dgm:cxn modelId="{9EF760A0-D3BD-43EC-9236-994A6E1D7F6A}" type="presOf" srcId="{D403E223-4570-4E76-BA78-E684F230EB2B}" destId="{3FD35163-2541-4995-BDD2-7405FB90EFB6}" srcOrd="1" destOrd="0" presId="urn:microsoft.com/office/officeart/2005/8/layout/process1"/>
    <dgm:cxn modelId="{341B1FAC-1988-447D-AB51-0EBB3D270B61}" type="presOf" srcId="{04FE31D2-EC08-4D4C-A0ED-F66DC11FB683}" destId="{876A8A22-EF16-4CFF-AB2B-3FBA39AE2068}" srcOrd="0" destOrd="0" presId="urn:microsoft.com/office/officeart/2005/8/layout/process1"/>
    <dgm:cxn modelId="{B56302C3-30F9-4187-8046-810E77279E25}" type="presOf" srcId="{DBEA0A30-4A9E-4151-BE1E-B1CF4692000E}" destId="{813965D3-1C9C-4547-9C19-4A874E09A7E9}" srcOrd="0" destOrd="0" presId="urn:microsoft.com/office/officeart/2005/8/layout/process1"/>
    <dgm:cxn modelId="{DEAA3DC5-579D-4CE8-8822-825CF5B9EEBC}" type="presOf" srcId="{6DE0FB20-EC49-4589-AC45-F8A7AAC9262B}" destId="{FDD75073-B66E-4827-8338-6CE9F10B54B9}" srcOrd="0" destOrd="0" presId="urn:microsoft.com/office/officeart/2005/8/layout/process1"/>
    <dgm:cxn modelId="{E37CEBC7-76E3-4CDC-A5E7-DA2B552F9930}" srcId="{DBEA0A30-4A9E-4151-BE1E-B1CF4692000E}" destId="{04FE31D2-EC08-4D4C-A0ED-F66DC11FB683}" srcOrd="4" destOrd="0" parTransId="{1F7C7B89-755E-48B4-B1E0-8B1A57162956}" sibTransId="{F8A8FEE4-E74D-4AFF-87B3-604539501279}"/>
    <dgm:cxn modelId="{B9C011CD-9D90-4314-80B6-5DC36F92B9A9}" srcId="{DBEA0A30-4A9E-4151-BE1E-B1CF4692000E}" destId="{6DE0FB20-EC49-4589-AC45-F8A7AAC9262B}" srcOrd="3" destOrd="0" parTransId="{488C2D2D-C8AC-4A90-A88A-B77AE4DEECAC}" sibTransId="{EFDCB682-3046-43E3-80BA-226CA2BF6812}"/>
    <dgm:cxn modelId="{652292D7-5CAE-4D4A-B2D4-1F84F2275800}" type="presOf" srcId="{EFDCB682-3046-43E3-80BA-226CA2BF6812}" destId="{642E4AAA-EC1A-4516-89FC-E06760179E5E}" srcOrd="0" destOrd="0" presId="urn:microsoft.com/office/officeart/2005/8/layout/process1"/>
    <dgm:cxn modelId="{CB3AACDA-D599-4A52-A57D-8771D01EA4B5}" type="presOf" srcId="{F347B3AC-46F7-4409-972F-CA9B0431E4D0}" destId="{EB0CF99D-B114-4EA6-9648-ECBC18280E51}" srcOrd="0" destOrd="0" presId="urn:microsoft.com/office/officeart/2005/8/layout/process1"/>
    <dgm:cxn modelId="{A218EEFA-A488-45E1-9E97-F4FFBE3D1C64}" type="presOf" srcId="{E24837F0-731D-4E6A-A760-7951203D1CD7}" destId="{5627968A-6337-4853-9E30-1267AE843732}" srcOrd="1" destOrd="0" presId="urn:microsoft.com/office/officeart/2005/8/layout/process1"/>
    <dgm:cxn modelId="{00D04DFD-5012-404D-BBC2-D108781CE3F5}" type="presOf" srcId="{E24837F0-731D-4E6A-A760-7951203D1CD7}" destId="{C03C793F-23E7-4242-85CC-21F521F30686}" srcOrd="0" destOrd="0" presId="urn:microsoft.com/office/officeart/2005/8/layout/process1"/>
    <dgm:cxn modelId="{E1D2F3FF-254B-4B2A-BB60-A6E3586DF441}" type="presOf" srcId="{5A450EDD-4F8C-4B96-AC36-83EA6C4943F4}" destId="{29AD3459-8E1B-4367-AB18-10B8F8284CDC}" srcOrd="1" destOrd="0" presId="urn:microsoft.com/office/officeart/2005/8/layout/process1"/>
    <dgm:cxn modelId="{5C8F2F16-DEA9-4205-A260-C45C63505A89}" type="presParOf" srcId="{813965D3-1C9C-4547-9C19-4A874E09A7E9}" destId="{EB0CF99D-B114-4EA6-9648-ECBC18280E51}" srcOrd="0" destOrd="0" presId="urn:microsoft.com/office/officeart/2005/8/layout/process1"/>
    <dgm:cxn modelId="{62C4E01E-935E-497C-841E-1081DCBA4239}" type="presParOf" srcId="{813965D3-1C9C-4547-9C19-4A874E09A7E9}" destId="{C03C793F-23E7-4242-85CC-21F521F30686}" srcOrd="1" destOrd="0" presId="urn:microsoft.com/office/officeart/2005/8/layout/process1"/>
    <dgm:cxn modelId="{4369D240-58F7-4CDA-965F-D93137862979}" type="presParOf" srcId="{C03C793F-23E7-4242-85CC-21F521F30686}" destId="{5627968A-6337-4853-9E30-1267AE843732}" srcOrd="0" destOrd="0" presId="urn:microsoft.com/office/officeart/2005/8/layout/process1"/>
    <dgm:cxn modelId="{BE03400D-B374-47ED-9867-4BCA44219DD7}" type="presParOf" srcId="{813965D3-1C9C-4547-9C19-4A874E09A7E9}" destId="{246C7FB7-5185-48A1-B50E-F152D5A60BC6}" srcOrd="2" destOrd="0" presId="urn:microsoft.com/office/officeart/2005/8/layout/process1"/>
    <dgm:cxn modelId="{83289D6A-F0C8-4C1D-B935-65AAC7F1815A}" type="presParOf" srcId="{813965D3-1C9C-4547-9C19-4A874E09A7E9}" destId="{7FFA83F5-B636-488D-823E-870874A27B19}" srcOrd="3" destOrd="0" presId="urn:microsoft.com/office/officeart/2005/8/layout/process1"/>
    <dgm:cxn modelId="{78A24BE0-C80E-432F-B149-BBC09D7B7FB5}" type="presParOf" srcId="{7FFA83F5-B636-488D-823E-870874A27B19}" destId="{3FD35163-2541-4995-BDD2-7405FB90EFB6}" srcOrd="0" destOrd="0" presId="urn:microsoft.com/office/officeart/2005/8/layout/process1"/>
    <dgm:cxn modelId="{B1F9CDEB-2491-47FD-B805-4C795A461756}" type="presParOf" srcId="{813965D3-1C9C-4547-9C19-4A874E09A7E9}" destId="{F3F75980-7CD8-4732-9688-94409F5CDC93}" srcOrd="4" destOrd="0" presId="urn:microsoft.com/office/officeart/2005/8/layout/process1"/>
    <dgm:cxn modelId="{3FCAB3F5-0B3D-4494-9C27-B309E990FC92}" type="presParOf" srcId="{813965D3-1C9C-4547-9C19-4A874E09A7E9}" destId="{F3780AE0-E2D3-4885-AABE-9825AE4E7165}" srcOrd="5" destOrd="0" presId="urn:microsoft.com/office/officeart/2005/8/layout/process1"/>
    <dgm:cxn modelId="{C1CB5B23-DD34-439E-AE32-0316A7FA6313}" type="presParOf" srcId="{F3780AE0-E2D3-4885-AABE-9825AE4E7165}" destId="{29AD3459-8E1B-4367-AB18-10B8F8284CDC}" srcOrd="0" destOrd="0" presId="urn:microsoft.com/office/officeart/2005/8/layout/process1"/>
    <dgm:cxn modelId="{C5C7AD53-928A-470B-B6DE-835BC9246B37}" type="presParOf" srcId="{813965D3-1C9C-4547-9C19-4A874E09A7E9}" destId="{FDD75073-B66E-4827-8338-6CE9F10B54B9}" srcOrd="6" destOrd="0" presId="urn:microsoft.com/office/officeart/2005/8/layout/process1"/>
    <dgm:cxn modelId="{EB3772CA-8BF5-41FF-BA31-CED7C46C05E4}" type="presParOf" srcId="{813965D3-1C9C-4547-9C19-4A874E09A7E9}" destId="{642E4AAA-EC1A-4516-89FC-E06760179E5E}" srcOrd="7" destOrd="0" presId="urn:microsoft.com/office/officeart/2005/8/layout/process1"/>
    <dgm:cxn modelId="{AEEE8A84-09A9-4859-8ABC-F02ABD5418B2}" type="presParOf" srcId="{642E4AAA-EC1A-4516-89FC-E06760179E5E}" destId="{F795A75A-8E02-4492-BA7E-E7A68F99A2B9}" srcOrd="0" destOrd="0" presId="urn:microsoft.com/office/officeart/2005/8/layout/process1"/>
    <dgm:cxn modelId="{A92EC50E-91E8-44E6-B8DF-911E83C4DFDC}" type="presParOf" srcId="{813965D3-1C9C-4547-9C19-4A874E09A7E9}" destId="{876A8A22-EF16-4CFF-AB2B-3FBA39AE2068}" srcOrd="8" destOrd="0" presId="urn:microsoft.com/office/officeart/2005/8/layout/process1"/>
    <dgm:cxn modelId="{4CF3D6CF-239B-4355-8097-C3A002F30B65}" type="presParOf" srcId="{813965D3-1C9C-4547-9C19-4A874E09A7E9}" destId="{554C3A48-5B5D-4392-9AD7-7A513BCF2E01}" srcOrd="9" destOrd="0" presId="urn:microsoft.com/office/officeart/2005/8/layout/process1"/>
    <dgm:cxn modelId="{6B9585DD-A7D0-4596-AEF9-689B0800BBBB}" type="presParOf" srcId="{554C3A48-5B5D-4392-9AD7-7A513BCF2E01}" destId="{D6B0F227-001D-4C05-B9BC-1113CE44C69B}" srcOrd="0" destOrd="0" presId="urn:microsoft.com/office/officeart/2005/8/layout/process1"/>
    <dgm:cxn modelId="{7F4139C2-1A91-449D-AEEC-AA1EF9E59C5E}" type="presParOf" srcId="{813965D3-1C9C-4547-9C19-4A874E09A7E9}" destId="{F54F8E5A-0873-43CA-9015-CAA2884ABDF0}" srcOrd="10" destOrd="0" presId="urn:microsoft.com/office/officeart/2005/8/layout/process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B0CF99D-B114-4EA6-9648-ECBC18280E51}">
      <dsp:nvSpPr>
        <dsp:cNvPr id="0" name=""/>
        <dsp:cNvSpPr/>
      </dsp:nvSpPr>
      <dsp:spPr>
        <a:xfrm>
          <a:off x="0" y="743923"/>
          <a:ext cx="1050607" cy="1255352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9530" tIns="49530" rIns="49530" bIns="49530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300" kern="1200"/>
            <a:t>1  Matriz de decisão de vetor de pesos</a:t>
          </a:r>
        </a:p>
      </dsp:txBody>
      <dsp:txXfrm>
        <a:off x="30771" y="774694"/>
        <a:ext cx="989065" cy="1193810"/>
      </dsp:txXfrm>
    </dsp:sp>
    <dsp:sp modelId="{C03C793F-23E7-4242-85CC-21F521F30686}">
      <dsp:nvSpPr>
        <dsp:cNvPr id="0" name=""/>
        <dsp:cNvSpPr/>
      </dsp:nvSpPr>
      <dsp:spPr>
        <a:xfrm>
          <a:off x="1155668" y="1241324"/>
          <a:ext cx="222728" cy="260550"/>
        </a:xfrm>
        <a:prstGeom prst="rightArrow">
          <a:avLst>
            <a:gd name="adj1" fmla="val 60000"/>
            <a:gd name="adj2" fmla="val 50000"/>
          </a:avLst>
        </a:prstGeom>
        <a:solidFill>
          <a:schemeClr val="accent1">
            <a:tint val="6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1000" kern="1200"/>
        </a:p>
      </dsp:txBody>
      <dsp:txXfrm>
        <a:off x="1155668" y="1293434"/>
        <a:ext cx="155910" cy="156330"/>
      </dsp:txXfrm>
    </dsp:sp>
    <dsp:sp modelId="{246C7FB7-5185-48A1-B50E-F152D5A60BC6}">
      <dsp:nvSpPr>
        <dsp:cNvPr id="0" name=""/>
        <dsp:cNvSpPr/>
      </dsp:nvSpPr>
      <dsp:spPr>
        <a:xfrm>
          <a:off x="1470850" y="743923"/>
          <a:ext cx="1050607" cy="1255352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9530" tIns="49530" rIns="49530" bIns="49530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300" kern="1200"/>
            <a:t>2 Ponderar e normalizar</a:t>
          </a:r>
        </a:p>
      </dsp:txBody>
      <dsp:txXfrm>
        <a:off x="1501621" y="774694"/>
        <a:ext cx="989065" cy="1193810"/>
      </dsp:txXfrm>
    </dsp:sp>
    <dsp:sp modelId="{7FFA83F5-B636-488D-823E-870874A27B19}">
      <dsp:nvSpPr>
        <dsp:cNvPr id="0" name=""/>
        <dsp:cNvSpPr/>
      </dsp:nvSpPr>
      <dsp:spPr>
        <a:xfrm>
          <a:off x="2626518" y="1241324"/>
          <a:ext cx="222728" cy="260550"/>
        </a:xfrm>
        <a:prstGeom prst="rightArrow">
          <a:avLst>
            <a:gd name="adj1" fmla="val 60000"/>
            <a:gd name="adj2" fmla="val 50000"/>
          </a:avLst>
        </a:prstGeom>
        <a:solidFill>
          <a:schemeClr val="accent1">
            <a:tint val="6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1000" kern="1200"/>
        </a:p>
      </dsp:txBody>
      <dsp:txXfrm>
        <a:off x="2626518" y="1293434"/>
        <a:ext cx="155910" cy="156330"/>
      </dsp:txXfrm>
    </dsp:sp>
    <dsp:sp modelId="{F3F75980-7CD8-4732-9688-94409F5CDC93}">
      <dsp:nvSpPr>
        <dsp:cNvPr id="0" name=""/>
        <dsp:cNvSpPr/>
      </dsp:nvSpPr>
      <dsp:spPr>
        <a:xfrm>
          <a:off x="2941701" y="743923"/>
          <a:ext cx="1050607" cy="1255352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9530" tIns="49530" rIns="49530" bIns="49530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300" kern="1200"/>
            <a:t>3 Achar as soluções ideais negativas e positivas</a:t>
          </a:r>
        </a:p>
      </dsp:txBody>
      <dsp:txXfrm>
        <a:off x="2972472" y="774694"/>
        <a:ext cx="989065" cy="1193810"/>
      </dsp:txXfrm>
    </dsp:sp>
    <dsp:sp modelId="{F3780AE0-E2D3-4885-AABE-9825AE4E7165}">
      <dsp:nvSpPr>
        <dsp:cNvPr id="0" name=""/>
        <dsp:cNvSpPr/>
      </dsp:nvSpPr>
      <dsp:spPr>
        <a:xfrm>
          <a:off x="4097369" y="1241324"/>
          <a:ext cx="222728" cy="260550"/>
        </a:xfrm>
        <a:prstGeom prst="rightArrow">
          <a:avLst>
            <a:gd name="adj1" fmla="val 60000"/>
            <a:gd name="adj2" fmla="val 50000"/>
          </a:avLst>
        </a:prstGeom>
        <a:solidFill>
          <a:schemeClr val="accent1">
            <a:tint val="6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1000" kern="1200"/>
        </a:p>
      </dsp:txBody>
      <dsp:txXfrm>
        <a:off x="4097369" y="1293434"/>
        <a:ext cx="155910" cy="156330"/>
      </dsp:txXfrm>
    </dsp:sp>
    <dsp:sp modelId="{FDD75073-B66E-4827-8338-6CE9F10B54B9}">
      <dsp:nvSpPr>
        <dsp:cNvPr id="0" name=""/>
        <dsp:cNvSpPr/>
      </dsp:nvSpPr>
      <dsp:spPr>
        <a:xfrm>
          <a:off x="4412551" y="743923"/>
          <a:ext cx="1050607" cy="1255352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9530" tIns="49530" rIns="49530" bIns="49530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300" kern="1200"/>
            <a:t>4 Calcular a distância</a:t>
          </a:r>
        </a:p>
      </dsp:txBody>
      <dsp:txXfrm>
        <a:off x="4443322" y="774694"/>
        <a:ext cx="989065" cy="1193810"/>
      </dsp:txXfrm>
    </dsp:sp>
    <dsp:sp modelId="{642E4AAA-EC1A-4516-89FC-E06760179E5E}">
      <dsp:nvSpPr>
        <dsp:cNvPr id="0" name=""/>
        <dsp:cNvSpPr/>
      </dsp:nvSpPr>
      <dsp:spPr>
        <a:xfrm>
          <a:off x="5568219" y="1241324"/>
          <a:ext cx="222728" cy="260550"/>
        </a:xfrm>
        <a:prstGeom prst="rightArrow">
          <a:avLst>
            <a:gd name="adj1" fmla="val 60000"/>
            <a:gd name="adj2" fmla="val 50000"/>
          </a:avLst>
        </a:prstGeom>
        <a:solidFill>
          <a:schemeClr val="accent1">
            <a:tint val="6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1000" kern="1200"/>
        </a:p>
      </dsp:txBody>
      <dsp:txXfrm>
        <a:off x="5568219" y="1293434"/>
        <a:ext cx="155910" cy="156330"/>
      </dsp:txXfrm>
    </dsp:sp>
    <dsp:sp modelId="{876A8A22-EF16-4CFF-AB2B-3FBA39AE2068}">
      <dsp:nvSpPr>
        <dsp:cNvPr id="0" name=""/>
        <dsp:cNvSpPr/>
      </dsp:nvSpPr>
      <dsp:spPr>
        <a:xfrm>
          <a:off x="5883402" y="743923"/>
          <a:ext cx="1050607" cy="1255352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9530" tIns="49530" rIns="49530" bIns="49530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300" kern="1200"/>
            <a:t>5 Coeficiente de aproximação ou Descobrir as soluções ideais </a:t>
          </a:r>
        </a:p>
      </dsp:txBody>
      <dsp:txXfrm>
        <a:off x="5914173" y="774694"/>
        <a:ext cx="989065" cy="1193810"/>
      </dsp:txXfrm>
    </dsp:sp>
    <dsp:sp modelId="{554C3A48-5B5D-4392-9AD7-7A513BCF2E01}">
      <dsp:nvSpPr>
        <dsp:cNvPr id="0" name=""/>
        <dsp:cNvSpPr/>
      </dsp:nvSpPr>
      <dsp:spPr>
        <a:xfrm>
          <a:off x="7039070" y="1241324"/>
          <a:ext cx="222728" cy="260550"/>
        </a:xfrm>
        <a:prstGeom prst="rightArrow">
          <a:avLst>
            <a:gd name="adj1" fmla="val 60000"/>
            <a:gd name="adj2" fmla="val 50000"/>
          </a:avLst>
        </a:prstGeom>
        <a:solidFill>
          <a:schemeClr val="accent1">
            <a:tint val="60000"/>
            <a:hueOff val="0"/>
            <a:satOff val="0"/>
            <a:lumOff val="0"/>
            <a:alphaOff val="0"/>
          </a:schemeClr>
        </a:solidFill>
        <a:ln>
          <a:noFill/>
        </a:ln>
        <a:effectLst/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0" tIns="0" rIns="0" bIns="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t-BR" sz="1000" kern="1200"/>
        </a:p>
      </dsp:txBody>
      <dsp:txXfrm>
        <a:off x="7039070" y="1293434"/>
        <a:ext cx="155910" cy="156330"/>
      </dsp:txXfrm>
    </dsp:sp>
    <dsp:sp modelId="{F54F8E5A-0873-43CA-9015-CAA2884ABDF0}">
      <dsp:nvSpPr>
        <dsp:cNvPr id="0" name=""/>
        <dsp:cNvSpPr/>
      </dsp:nvSpPr>
      <dsp:spPr>
        <a:xfrm>
          <a:off x="7354252" y="743923"/>
          <a:ext cx="1050607" cy="1255352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9530" tIns="49530" rIns="49530" bIns="49530" numCol="1" spcCol="1270" anchor="ctr" anchorCtr="0">
          <a:noAutofit/>
        </a:bodyPr>
        <a:lstStyle/>
        <a:p>
          <a:pPr marL="0" lvl="0" indent="0" algn="ctr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t-BR" sz="1300" kern="1200"/>
            <a:t>6 Cálculo final e Ranking</a:t>
          </a:r>
        </a:p>
      </dsp:txBody>
      <dsp:txXfrm>
        <a:off x="7385023" y="774694"/>
        <a:ext cx="989065" cy="119381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1">
  <dgm:title val=""/>
  <dgm:desc val=""/>
  <dgm:catLst>
    <dgm:cat type="process" pri="1000"/>
    <dgm:cat type="convert" pri="15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lin"/>
      </dgm:if>
      <dgm:else name="Name3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ptType="node" refType="w"/>
      <dgm:constr type="h" for="ch" ptType="node" op="equ"/>
      <dgm:constr type="primFontSz" for="ch" ptType="node" op="equ" val="65"/>
      <dgm:constr type="w" for="ch" ptType="sibTrans" refType="w" refFor="ch" refPtType="node" op="equ" fact="0.4"/>
      <dgm:constr type="h" for="ch" ptType="sibTrans" op="equ"/>
      <dgm:constr type="primFontSz" for="des" forName="connectorText" op="equ" val="55"/>
      <dgm:constr type="primFontSz" for="des" forName="connectorText" refType="primFontSz" refFor="ch" refPtType="node" op="lte" fact="0.8"/>
    </dgm:constrLst>
    <dgm:ruleLst/>
    <dgm:forEach name="nodesForEach" axis="ch" ptType="node">
      <dgm:layoutNode name="node">
        <dgm:varLst>
          <dgm:bulletEnabled val="1"/>
        </dgm:varLst>
        <dgm:alg type="tx"/>
        <dgm:shape xmlns:r="http://schemas.openxmlformats.org/officeDocument/2006/relationships" type="roundRect" r:blip="">
          <dgm:adjLst>
            <dgm:adj idx="1" val="0.1"/>
          </dgm:adjLst>
        </dgm:shape>
        <dgm:presOf axis="desOrSelf" ptType="node"/>
        <dgm:constrLst>
          <dgm:constr type="h" refType="w" fact="0.6"/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primFontSz" val="18" fact="NaN" max="NaN"/>
          <dgm:rule type="h" val="NaN" fact="1.5" max="NaN"/>
          <dgm:rule type="primFontSz" val="5" fact="NaN" max="NaN"/>
          <dgm:rule type="h" val="INF" fact="NaN" max="NaN"/>
        </dgm:ruleLst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ectorText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530951</xdr:colOff>
      <xdr:row>0</xdr:row>
      <xdr:rowOff>32657</xdr:rowOff>
    </xdr:from>
    <xdr:to>
      <xdr:col>21</xdr:col>
      <xdr:colOff>527141</xdr:colOff>
      <xdr:row>36</xdr:row>
      <xdr:rowOff>40277</xdr:rowOff>
    </xdr:to>
    <xdr:pic>
      <xdr:nvPicPr>
        <xdr:cNvPr id="2" name="Image 0">
          <a:extLst>
            <a:ext uri="{FF2B5EF4-FFF2-40B4-BE49-F238E27FC236}">
              <a16:creationId xmlns:a16="http://schemas.microsoft.com/office/drawing/2014/main" id="{7AF3A018-32F7-CC28-30D7-C229A5623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235"/>
        <a:stretch/>
      </xdr:blipFill>
      <xdr:spPr>
        <a:xfrm>
          <a:off x="7846151" y="32657"/>
          <a:ext cx="5482590" cy="6952706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</xdr:row>
      <xdr:rowOff>38100</xdr:rowOff>
    </xdr:from>
    <xdr:to>
      <xdr:col>12</xdr:col>
      <xdr:colOff>10887</xdr:colOff>
      <xdr:row>19</xdr:row>
      <xdr:rowOff>141565</xdr:rowOff>
    </xdr:to>
    <xdr:sp macro="" textlink="">
      <xdr:nvSpPr>
        <xdr:cNvPr id="3" name="Text 0">
          <a:extLst>
            <a:ext uri="{FF2B5EF4-FFF2-40B4-BE49-F238E27FC236}">
              <a16:creationId xmlns:a16="http://schemas.microsoft.com/office/drawing/2014/main" id="{CC349590-3454-BF40-951B-1D32728A971C}"/>
            </a:ext>
          </a:extLst>
        </xdr:cNvPr>
        <xdr:cNvSpPr/>
      </xdr:nvSpPr>
      <xdr:spPr>
        <a:xfrm>
          <a:off x="190501" y="1148443"/>
          <a:ext cx="7135586" cy="3619551"/>
        </a:xfrm>
        <a:prstGeom prst="rect">
          <a:avLst/>
        </a:prstGeom>
        <a:noFill/>
        <a:ln/>
      </xdr:spPr>
      <xdr:txBody>
        <a:bodyPr wrap="square" lIns="0" tIns="0" rIns="0" bIns="0" rtlCol="0" anchor="t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>
            <a:lnSpc>
              <a:spcPts val="5550"/>
            </a:lnSpc>
            <a:buNone/>
          </a:pPr>
          <a:r>
            <a:rPr lang="en-US" sz="4450" b="1">
              <a:solidFill>
                <a:srgbClr val="3B4540"/>
              </a:solidFill>
              <a:latin typeface="Amasis MT Pro" panose="020F0502020204030204" pitchFamily="18" charset="0"/>
              <a:ea typeface="Fraunces Extra Bold" pitchFamily="34" charset="-122"/>
              <a:cs typeface="Fraunces Extra Bold" pitchFamily="34" charset="-120"/>
            </a:rPr>
            <a:t>Método TOPSIS: Técnica de Ordenação de Preferências por Similaridade com a Solução Ideal</a:t>
          </a:r>
          <a:endParaRPr lang="en-US" sz="4450">
            <a:latin typeface="Amasis MT Pro" panose="020F0502020204030204" pitchFamily="18" charset="0"/>
          </a:endParaRPr>
        </a:p>
      </xdr:txBody>
    </xdr:sp>
    <xdr:clientData/>
  </xdr:twoCellAnchor>
  <xdr:twoCellAnchor>
    <xdr:from>
      <xdr:col>1</xdr:col>
      <xdr:colOff>112395</xdr:colOff>
      <xdr:row>26</xdr:row>
      <xdr:rowOff>53340</xdr:rowOff>
    </xdr:from>
    <xdr:to>
      <xdr:col>5</xdr:col>
      <xdr:colOff>410289</xdr:colOff>
      <xdr:row>28</xdr:row>
      <xdr:rowOff>92035</xdr:rowOff>
    </xdr:to>
    <xdr:sp macro="" textlink="">
      <xdr:nvSpPr>
        <xdr:cNvPr id="5" name="Text 3">
          <a:extLst>
            <a:ext uri="{FF2B5EF4-FFF2-40B4-BE49-F238E27FC236}">
              <a16:creationId xmlns:a16="http://schemas.microsoft.com/office/drawing/2014/main" id="{E3393902-E271-A0E3-05F7-2A82EE9624FC}"/>
            </a:ext>
          </a:extLst>
        </xdr:cNvPr>
        <xdr:cNvSpPr/>
      </xdr:nvSpPr>
      <xdr:spPr>
        <a:xfrm>
          <a:off x="721995" y="6139815"/>
          <a:ext cx="2736294" cy="400645"/>
        </a:xfrm>
        <a:prstGeom prst="rect">
          <a:avLst/>
        </a:prstGeom>
        <a:noFill/>
        <a:ln/>
      </xdr:spPr>
      <xdr:txBody>
        <a:bodyPr wrap="square" lIns="0" tIns="0" rIns="0" bIns="0" rtlCol="0" anchor="t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>
            <a:lnSpc>
              <a:spcPts val="3100"/>
            </a:lnSpc>
            <a:buNone/>
          </a:pPr>
          <a:r>
            <a:rPr lang="en-US" sz="2200" b="1">
              <a:solidFill>
                <a:srgbClr val="405449"/>
              </a:solidFill>
              <a:latin typeface="Nobile Bold" pitchFamily="34" charset="0"/>
              <a:ea typeface="Nobile Bold" pitchFamily="34" charset="-122"/>
              <a:cs typeface="Nobile Bold" pitchFamily="34" charset="-120"/>
            </a:rPr>
            <a:t>Por</a:t>
          </a:r>
          <a:r>
            <a:rPr lang="en-US" sz="2200" b="1" baseline="0">
              <a:solidFill>
                <a:srgbClr val="405449"/>
              </a:solidFill>
              <a:latin typeface="Nobile Bold" pitchFamily="34" charset="0"/>
              <a:ea typeface="Nobile Bold" pitchFamily="34" charset="-122"/>
              <a:cs typeface="Nobile Bold" pitchFamily="34" charset="-120"/>
            </a:rPr>
            <a:t> </a:t>
          </a:r>
          <a:r>
            <a:rPr lang="en-US" sz="2200" b="1">
              <a:solidFill>
                <a:srgbClr val="405449"/>
              </a:solidFill>
              <a:latin typeface="Nobile Bold" pitchFamily="34" charset="0"/>
              <a:ea typeface="Nobile Bold" pitchFamily="34" charset="-122"/>
              <a:cs typeface="Nobile Bold" pitchFamily="34" charset="-120"/>
            </a:rPr>
            <a:t> Jaqueline Alves</a:t>
          </a:r>
          <a:endParaRPr lang="en-US" sz="2200"/>
        </a:p>
      </xdr:txBody>
    </xdr:sp>
    <xdr:clientData/>
  </xdr:twoCellAnchor>
  <xdr:twoCellAnchor editAs="oneCell">
    <xdr:from>
      <xdr:col>0</xdr:col>
      <xdr:colOff>285750</xdr:colOff>
      <xdr:row>26</xdr:row>
      <xdr:rowOff>34290</xdr:rowOff>
    </xdr:from>
    <xdr:to>
      <xdr:col>1</xdr:col>
      <xdr:colOff>29528</xdr:colOff>
      <xdr:row>28</xdr:row>
      <xdr:rowOff>18097</xdr:rowOff>
    </xdr:to>
    <xdr:pic>
      <xdr:nvPicPr>
        <xdr:cNvPr id="6" name="Image 1">
          <a:extLst>
            <a:ext uri="{FF2B5EF4-FFF2-40B4-BE49-F238E27FC236}">
              <a16:creationId xmlns:a16="http://schemas.microsoft.com/office/drawing/2014/main" id="{F60BAEDE-BBA8-D244-A39D-9FBDE38A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" y="6120765"/>
          <a:ext cx="353378" cy="345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</xdr:colOff>
      <xdr:row>2</xdr:row>
      <xdr:rowOff>38100</xdr:rowOff>
    </xdr:from>
    <xdr:to>
      <xdr:col>14</xdr:col>
      <xdr:colOff>208330</xdr:colOff>
      <xdr:row>20</xdr:row>
      <xdr:rowOff>91727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5F3C449-82DF-01CF-F8FE-16B80F061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295" y="403860"/>
          <a:ext cx="7906435" cy="33454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449580</xdr:colOff>
      <xdr:row>4</xdr:row>
      <xdr:rowOff>60960</xdr:rowOff>
    </xdr:from>
    <xdr:to>
      <xdr:col>5</xdr:col>
      <xdr:colOff>240625</xdr:colOff>
      <xdr:row>6</xdr:row>
      <xdr:rowOff>49530</xdr:rowOff>
    </xdr:to>
    <xdr:sp macro="" textlink="">
      <xdr:nvSpPr>
        <xdr:cNvPr id="2" name="Text 3">
          <a:extLst>
            <a:ext uri="{FF2B5EF4-FFF2-40B4-BE49-F238E27FC236}">
              <a16:creationId xmlns:a16="http://schemas.microsoft.com/office/drawing/2014/main" id="{405AF796-CCE0-4839-A64B-25C9DD481E72}"/>
            </a:ext>
          </a:extLst>
        </xdr:cNvPr>
        <xdr:cNvSpPr/>
      </xdr:nvSpPr>
      <xdr:spPr>
        <a:xfrm>
          <a:off x="449580" y="792480"/>
          <a:ext cx="2839045" cy="354330"/>
        </a:xfrm>
        <a:prstGeom prst="rect">
          <a:avLst/>
        </a:prstGeom>
        <a:noFill/>
        <a:ln/>
      </xdr:spPr>
      <xdr:txBody>
        <a:bodyPr wrap="square" lIns="0" tIns="0" rIns="0" bIns="0" rtlCol="0" anchor="t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>
            <a:lnSpc>
              <a:spcPts val="2750"/>
            </a:lnSpc>
            <a:buNone/>
          </a:pPr>
          <a:r>
            <a:rPr lang="en-US" sz="2200" b="1">
              <a:solidFill>
                <a:srgbClr val="3B4540"/>
              </a:solidFill>
              <a:latin typeface="Fraunces Extra Bold" pitchFamily="34" charset="0"/>
              <a:ea typeface="Fraunces Extra Bold" pitchFamily="34" charset="-122"/>
              <a:cs typeface="Fraunces Extra Bold" pitchFamily="34" charset="-120"/>
            </a:rPr>
            <a:t>Autor Seminal</a:t>
          </a:r>
          <a:endParaRPr lang="en-US" sz="2200"/>
        </a:p>
      </xdr:txBody>
    </xdr:sp>
    <xdr:clientData/>
  </xdr:twoCellAnchor>
  <xdr:twoCellAnchor>
    <xdr:from>
      <xdr:col>0</xdr:col>
      <xdr:colOff>449580</xdr:colOff>
      <xdr:row>7</xdr:row>
      <xdr:rowOff>99179</xdr:rowOff>
    </xdr:from>
    <xdr:to>
      <xdr:col>7</xdr:col>
      <xdr:colOff>164306</xdr:colOff>
      <xdr:row>13</xdr:row>
      <xdr:rowOff>102037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id="{BE7D8638-DCD2-4F4B-A09B-81AD5025B55B}"/>
            </a:ext>
          </a:extLst>
        </xdr:cNvPr>
        <xdr:cNvSpPr/>
      </xdr:nvSpPr>
      <xdr:spPr>
        <a:xfrm>
          <a:off x="449580" y="1379339"/>
          <a:ext cx="3981926" cy="1100138"/>
        </a:xfrm>
        <a:prstGeom prst="rect">
          <a:avLst/>
        </a:prstGeom>
        <a:noFill/>
        <a:ln/>
      </xdr:spPr>
      <xdr:txBody>
        <a:bodyPr wrap="square" lIns="0" tIns="0" rIns="0" bIns="0" rtlCol="0" anchor="t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>
            <a:lnSpc>
              <a:spcPts val="2850"/>
            </a:lnSpc>
            <a:buNone/>
          </a:pPr>
          <a:r>
            <a:rPr lang="pt-BR" sz="1800" b="0" i="0" kern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Hwang, Ching-Lai, and Kwangsun Yoon, “Methods for multiple attribute decision making”, Multiple Attribute Decision Making, Springer Berlin, 1981,58-191.</a:t>
          </a:r>
          <a:endParaRPr lang="en-US" sz="1750"/>
        </a:p>
      </xdr:txBody>
    </xdr:sp>
    <xdr:clientData/>
  </xdr:twoCellAnchor>
  <xdr:twoCellAnchor editAs="oneCell">
    <xdr:from>
      <xdr:col>7</xdr:col>
      <xdr:colOff>320040</xdr:colOff>
      <xdr:row>2</xdr:row>
      <xdr:rowOff>129141</xdr:rowOff>
    </xdr:from>
    <xdr:to>
      <xdr:col>21</xdr:col>
      <xdr:colOff>198979</xdr:colOff>
      <xdr:row>20</xdr:row>
      <xdr:rowOff>76200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EE175CA-9F4E-6871-51EA-617F47917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198"/>
        <a:stretch/>
      </xdr:blipFill>
      <xdr:spPr>
        <a:xfrm>
          <a:off x="4587240" y="494901"/>
          <a:ext cx="8413339" cy="32388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</xdr:row>
      <xdr:rowOff>106680</xdr:rowOff>
    </xdr:from>
    <xdr:to>
      <xdr:col>15</xdr:col>
      <xdr:colOff>518160</xdr:colOff>
      <xdr:row>16</xdr:row>
      <xdr:rowOff>106680</xdr:rowOff>
    </xdr:to>
    <xdr:graphicFrame macro="">
      <xdr:nvGraphicFramePr>
        <xdr:cNvPr id="2" name="Diagrama 1">
          <a:extLst>
            <a:ext uri="{FF2B5EF4-FFF2-40B4-BE49-F238E27FC236}">
              <a16:creationId xmlns:a16="http://schemas.microsoft.com/office/drawing/2014/main" id="{09D32DC3-66F1-4A6D-88D8-C06520C565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25422</xdr:colOff>
      <xdr:row>11</xdr:row>
      <xdr:rowOff>58070</xdr:rowOff>
    </xdr:from>
    <xdr:to>
      <xdr:col>10</xdr:col>
      <xdr:colOff>443931</xdr:colOff>
      <xdr:row>12</xdr:row>
      <xdr:rowOff>111673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8295870-7AF4-9858-2694-23DB9A3BA3CA}"/>
            </a:ext>
          </a:extLst>
        </xdr:cNvPr>
        <xdr:cNvSpPr txBox="1"/>
      </xdr:nvSpPr>
      <xdr:spPr>
        <a:xfrm>
          <a:off x="9576698" y="2140432"/>
          <a:ext cx="418509" cy="2375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fácil</a:t>
          </a:r>
        </a:p>
      </xdr:txBody>
    </xdr:sp>
    <xdr:clientData/>
  </xdr:twoCellAnchor>
  <xdr:twoCellAnchor>
    <xdr:from>
      <xdr:col>27</xdr:col>
      <xdr:colOff>194311</xdr:colOff>
      <xdr:row>5</xdr:row>
      <xdr:rowOff>57979</xdr:rowOff>
    </xdr:from>
    <xdr:to>
      <xdr:col>30</xdr:col>
      <xdr:colOff>693834</xdr:colOff>
      <xdr:row>16</xdr:row>
      <xdr:rowOff>150247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263B36-5598-D96F-6DDE-F60054BAFA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25422</xdr:colOff>
      <xdr:row>11</xdr:row>
      <xdr:rowOff>58070</xdr:rowOff>
    </xdr:from>
    <xdr:to>
      <xdr:col>10</xdr:col>
      <xdr:colOff>443931</xdr:colOff>
      <xdr:row>12</xdr:row>
      <xdr:rowOff>111673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35C06701-C7AC-4CF4-BF8D-15D86726F8A3}"/>
            </a:ext>
          </a:extLst>
        </xdr:cNvPr>
        <xdr:cNvSpPr txBox="1"/>
      </xdr:nvSpPr>
      <xdr:spPr>
        <a:xfrm>
          <a:off x="9556137" y="2102135"/>
          <a:ext cx="418509" cy="2383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fácil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QUELINE ALVES NASCIMENTO" id="{82D22EE0-7282-422E-9ACB-FC3EF7B53DEF}" userId="dfb35ccf447a4e0c" providerId="Windows Live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4" dT="2025-05-21T20:17:41.39" personId="{82D22EE0-7282-422E-9ACB-FC3EF7B53DEF}" id="{565AD884-749C-47CC-81FF-B0BC433AB28A}">
    <text>Critério mais importante</text>
  </threadedComment>
  <threadedComment ref="K23" dT="2025-05-21T20:06:41.69" personId="{82D22EE0-7282-422E-9ACB-FC3EF7B53DEF}" id="{69B3E856-B823-4DDB-BC3C-1E9AFFB48345}">
    <text>POSITIVE IDEAL SOLUTION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5" dT="2025-05-21T20:17:41.39" personId="{82D22EE0-7282-422E-9ACB-FC3EF7B53DEF}" id="{A1480C56-6141-44DE-AE86-21C4F127CF0D}">
    <text>Critério mais importante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hyperlink" Target="https://www.youtube.com/watch?v=PizeSiiF8Bg&amp;t=1177s" TargetMode="Externa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hyperlink" Target="https://www.youtube.com/watch?v=PizeSiiF8Bg&amp;t=1177s" TargetMode="Externa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FB6A8-BF83-43E7-9407-5E67E073AB1E}">
  <dimension ref="B22:L24"/>
  <sheetViews>
    <sheetView showGridLines="0" tabSelected="1" zoomScale="70" zoomScaleNormal="70" workbookViewId="0">
      <selection activeCell="Z14" sqref="Z14"/>
    </sheetView>
  </sheetViews>
  <sheetFormatPr defaultRowHeight="14.4"/>
  <sheetData>
    <row r="22" spans="2:12" ht="21.6" customHeight="1">
      <c r="B22" s="61" t="s">
        <v>70</v>
      </c>
      <c r="C22" s="61"/>
      <c r="D22" s="61"/>
      <c r="E22" s="61"/>
      <c r="F22" s="61"/>
      <c r="G22" s="61"/>
      <c r="H22" s="61"/>
      <c r="I22" s="61"/>
      <c r="J22" s="61"/>
      <c r="K22" s="61"/>
      <c r="L22" s="61"/>
    </row>
    <row r="23" spans="2:12"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</row>
    <row r="24" spans="2:12" ht="30" customHeight="1"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</row>
  </sheetData>
  <mergeCells count="1">
    <mergeCell ref="B22:L24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B573-5752-4800-85C3-FFFA8E994E47}">
  <dimension ref="A1"/>
  <sheetViews>
    <sheetView showGridLines="0" zoomScale="120" zoomScaleNormal="120" workbookViewId="0">
      <selection activeCell="G25" sqref="G25"/>
    </sheetView>
  </sheetViews>
  <sheetFormatPr defaultRowHeight="14.4"/>
  <sheetData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775A4-05E7-458B-9E04-3E8E83B775AC}">
  <dimension ref="A1"/>
  <sheetViews>
    <sheetView showGridLines="0" workbookViewId="0">
      <selection activeCell="F24" sqref="F24"/>
    </sheetView>
  </sheetViews>
  <sheetFormatPr defaultRowHeight="14.4"/>
  <sheetData/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4BC7-6A57-4822-B426-C25525D28BCA}">
  <dimension ref="A1"/>
  <sheetViews>
    <sheetView showGridLines="0" workbookViewId="0">
      <selection activeCell="R12" sqref="R12"/>
    </sheetView>
  </sheetViews>
  <sheetFormatPr defaultRowHeight="14.4"/>
  <sheetData/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240B8-E25C-457A-9AE5-5C2149D11F13}">
  <sheetPr>
    <outlinePr summaryBelow="0" summaryRight="0"/>
  </sheetPr>
  <dimension ref="A1:AB1003"/>
  <sheetViews>
    <sheetView zoomScale="115" zoomScaleNormal="115" workbookViewId="0">
      <selection activeCell="AE25" sqref="AE25"/>
    </sheetView>
  </sheetViews>
  <sheetFormatPr defaultColWidth="14.44140625" defaultRowHeight="15" customHeight="1"/>
  <cols>
    <col min="1" max="1" width="12.44140625" customWidth="1"/>
    <col min="4" max="4" width="19.44140625" customWidth="1"/>
    <col min="5" max="5" width="18.5546875" customWidth="1"/>
    <col min="6" max="6" width="11" customWidth="1"/>
    <col min="10" max="10" width="10.21875" customWidth="1"/>
    <col min="11" max="11" width="11" customWidth="1"/>
    <col min="15" max="15" width="6.109375" customWidth="1"/>
    <col min="16" max="16" width="18.6640625" customWidth="1"/>
    <col min="17" max="17" width="8.21875" customWidth="1"/>
    <col min="18" max="18" width="10.6640625" customWidth="1"/>
    <col min="21" max="21" width="7.33203125" customWidth="1"/>
    <col min="22" max="22" width="15.77734375" customWidth="1"/>
    <col min="23" max="23" width="12.44140625" customWidth="1"/>
    <col min="24" max="24" width="10.77734375" customWidth="1"/>
  </cols>
  <sheetData>
    <row r="1" spans="1:28" ht="14.4">
      <c r="A1" s="16" t="s">
        <v>35</v>
      </c>
      <c r="B1" s="84" t="s">
        <v>72</v>
      </c>
      <c r="C1" s="85"/>
      <c r="D1" s="85"/>
      <c r="E1" s="1"/>
      <c r="F1" s="2"/>
      <c r="G1" s="1"/>
      <c r="H1" s="1"/>
      <c r="I1" s="1"/>
      <c r="J1" s="1"/>
      <c r="K1" s="2"/>
      <c r="L1" s="2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14.4">
      <c r="A2" s="17"/>
      <c r="B2" s="15" t="s">
        <v>37</v>
      </c>
      <c r="C2" s="1"/>
      <c r="D2" s="1"/>
      <c r="E2" s="1"/>
      <c r="F2" s="25" t="s">
        <v>22</v>
      </c>
      <c r="G2" s="18" t="s">
        <v>44</v>
      </c>
      <c r="H2" s="1"/>
      <c r="I2" s="1"/>
      <c r="J2" s="1"/>
      <c r="K2" s="25" t="s">
        <v>7</v>
      </c>
      <c r="L2" s="18" t="s">
        <v>48</v>
      </c>
      <c r="P2" s="1"/>
      <c r="Q2" s="25" t="s">
        <v>20</v>
      </c>
      <c r="R2" s="4" t="s">
        <v>18</v>
      </c>
      <c r="S2" s="1"/>
      <c r="T2" s="1"/>
      <c r="W2" s="25" t="s">
        <v>11</v>
      </c>
      <c r="X2" s="4" t="s">
        <v>57</v>
      </c>
      <c r="AB2" s="25" t="s">
        <v>25</v>
      </c>
    </row>
    <row r="3" spans="1:28" ht="14.4" customHeight="1">
      <c r="A3" s="1"/>
      <c r="B3" s="16" t="s">
        <v>36</v>
      </c>
      <c r="C3" s="1"/>
      <c r="D3" s="1"/>
      <c r="E3" s="1"/>
      <c r="F3" s="66" t="s">
        <v>43</v>
      </c>
      <c r="G3" s="67"/>
      <c r="H3" s="67"/>
      <c r="I3" s="68"/>
      <c r="J3" s="1"/>
      <c r="K3" s="25" t="s">
        <v>79</v>
      </c>
      <c r="L3" s="28"/>
      <c r="M3" s="28"/>
      <c r="N3" s="28"/>
      <c r="O3" s="28"/>
      <c r="P3" s="1"/>
      <c r="R3" s="15" t="s">
        <v>55</v>
      </c>
      <c r="W3" s="15" t="s">
        <v>58</v>
      </c>
      <c r="X3" s="15" t="s">
        <v>59</v>
      </c>
      <c r="AA3" s="1"/>
      <c r="AB3" s="15" t="s">
        <v>63</v>
      </c>
    </row>
    <row r="4" spans="1:28" ht="18.600000000000001" customHeight="1">
      <c r="A4" s="1"/>
      <c r="B4" s="4" t="s">
        <v>10</v>
      </c>
      <c r="C4" s="1"/>
      <c r="D4" s="1"/>
      <c r="E4" s="1"/>
      <c r="F4" s="69"/>
      <c r="G4" s="70"/>
      <c r="H4" s="70"/>
      <c r="I4" s="71"/>
      <c r="J4" s="1"/>
      <c r="K4" s="65" t="s">
        <v>52</v>
      </c>
      <c r="L4" s="65"/>
      <c r="M4" s="65"/>
      <c r="N4" s="65"/>
      <c r="O4" s="65"/>
      <c r="P4" s="1"/>
      <c r="W4" s="6"/>
      <c r="X4" s="2" t="s">
        <v>13</v>
      </c>
      <c r="AA4" s="1"/>
    </row>
    <row r="5" spans="1:28" ht="14.4">
      <c r="A5" s="47" t="s">
        <v>6</v>
      </c>
      <c r="B5" s="48" t="s">
        <v>34</v>
      </c>
      <c r="C5" s="48" t="s">
        <v>30</v>
      </c>
      <c r="D5" s="48" t="s">
        <v>31</v>
      </c>
      <c r="E5" s="1" t="s">
        <v>77</v>
      </c>
      <c r="F5" s="26"/>
      <c r="G5" s="26" t="str">
        <f>B5</f>
        <v>Resistência</v>
      </c>
      <c r="H5" s="26" t="str">
        <f>C5</f>
        <v>Capacidade</v>
      </c>
      <c r="I5" s="26" t="str">
        <f>D5</f>
        <v>Confiabilidade</v>
      </c>
      <c r="J5" s="1"/>
      <c r="K5" s="65"/>
      <c r="L5" s="65"/>
      <c r="M5" s="65"/>
      <c r="N5" s="65"/>
      <c r="O5" s="65"/>
      <c r="P5" s="1"/>
      <c r="Q5" s="31"/>
      <c r="R5" s="20" t="str">
        <f>B5</f>
        <v>Resistência</v>
      </c>
      <c r="S5" s="20" t="str">
        <f>C5</f>
        <v>Capacidade</v>
      </c>
      <c r="T5" s="20" t="str">
        <f>D5</f>
        <v>Confiabilidade</v>
      </c>
      <c r="W5" s="6"/>
      <c r="Y5" s="59" t="s">
        <v>16</v>
      </c>
      <c r="Z5" s="59" t="s">
        <v>15</v>
      </c>
    </row>
    <row r="6" spans="1:28" ht="14.4">
      <c r="A6" s="49" t="s">
        <v>73</v>
      </c>
      <c r="B6" s="50">
        <v>5</v>
      </c>
      <c r="C6" s="50">
        <v>8</v>
      </c>
      <c r="D6" s="50">
        <v>4</v>
      </c>
      <c r="E6" s="1"/>
      <c r="F6" s="26" t="str">
        <f>A6</f>
        <v>Equip 1</v>
      </c>
      <c r="G6" s="27">
        <f>B6/$B$25</f>
        <v>0.36563621206356534</v>
      </c>
      <c r="H6" s="27">
        <f>C6/$C$25</f>
        <v>0.59628479399994394</v>
      </c>
      <c r="I6" s="27">
        <f>D6/$D$25</f>
        <v>0.32444284226152509</v>
      </c>
      <c r="J6" s="5"/>
      <c r="K6" s="65"/>
      <c r="L6" s="65"/>
      <c r="M6" s="65"/>
      <c r="N6" s="65"/>
      <c r="O6" s="65"/>
      <c r="P6" s="1"/>
      <c r="Q6" s="21"/>
      <c r="R6" s="21" t="str">
        <f>L13</f>
        <v>MAX</v>
      </c>
      <c r="S6" s="21" t="str">
        <f>M13</f>
        <v>MAX</v>
      </c>
      <c r="T6" s="21" t="str">
        <f>N13</f>
        <v>MAX</v>
      </c>
      <c r="W6" s="6"/>
      <c r="X6" s="2" t="str">
        <f>A6</f>
        <v>Equip 1</v>
      </c>
      <c r="Y6" s="5">
        <f>SQRT(SUMSQ(R7:T7))</f>
        <v>0.11925695879998879</v>
      </c>
      <c r="Z6" s="5">
        <f>SQRT(SUMSQ(R20:T20))</f>
        <v>0.11749568082557484</v>
      </c>
    </row>
    <row r="7" spans="1:28" ht="14.4">
      <c r="A7" s="49" t="s">
        <v>74</v>
      </c>
      <c r="B7" s="50">
        <v>7</v>
      </c>
      <c r="C7" s="50">
        <v>6</v>
      </c>
      <c r="D7" s="50">
        <v>8</v>
      </c>
      <c r="E7" s="1"/>
      <c r="F7" s="26" t="str">
        <f>A7</f>
        <v>Equip 2</v>
      </c>
      <c r="G7" s="27">
        <f t="shared" ref="G7:G8" si="0">B7/$B$25</f>
        <v>0.51189069688899147</v>
      </c>
      <c r="H7" s="27">
        <f t="shared" ref="H7:H9" si="1">C7/$C$25</f>
        <v>0.44721359549995793</v>
      </c>
      <c r="I7" s="27">
        <f t="shared" ref="I7:I9" si="2">D7/$D$25</f>
        <v>0.64888568452305018</v>
      </c>
      <c r="J7" s="5"/>
      <c r="K7" s="65"/>
      <c r="L7" s="65"/>
      <c r="M7" s="65"/>
      <c r="N7" s="65"/>
      <c r="O7" s="65"/>
      <c r="P7" s="1"/>
      <c r="Q7" s="31" t="str">
        <f>A6</f>
        <v>Equip 1</v>
      </c>
      <c r="R7" s="22">
        <f>G20-$L$20</f>
        <v>0</v>
      </c>
      <c r="S7" s="22">
        <f>H20-$M$20</f>
        <v>0.11925695879998879</v>
      </c>
      <c r="T7" s="22">
        <f>I20-$N$20</f>
        <v>0</v>
      </c>
      <c r="W7" s="1"/>
      <c r="X7" s="2" t="str">
        <f>A7</f>
        <v>Equip 2</v>
      </c>
      <c r="Y7" s="5">
        <f>SQRT(SUMSQ(R8:T8))</f>
        <v>0.1222880756898294</v>
      </c>
      <c r="Z7" s="5">
        <f>SQRT(SUMSQ(R21:T21))</f>
        <v>6.353612341035178E-2</v>
      </c>
    </row>
    <row r="8" spans="1:28" ht="14.4">
      <c r="A8" s="49" t="s">
        <v>75</v>
      </c>
      <c r="B8" s="50">
        <v>8</v>
      </c>
      <c r="C8" s="50">
        <v>8</v>
      </c>
      <c r="D8" s="50">
        <v>6</v>
      </c>
      <c r="E8" s="1"/>
      <c r="F8" s="26" t="str">
        <f>A8</f>
        <v>Equip 3</v>
      </c>
      <c r="G8" s="27">
        <f t="shared" si="0"/>
        <v>0.58501793930170454</v>
      </c>
      <c r="H8" s="27">
        <f t="shared" si="1"/>
        <v>0.59628479399994394</v>
      </c>
      <c r="I8" s="27">
        <f t="shared" si="2"/>
        <v>0.48666426339228763</v>
      </c>
      <c r="J8" s="5"/>
      <c r="K8" s="65"/>
      <c r="L8" s="65"/>
      <c r="M8" s="65"/>
      <c r="N8" s="65"/>
      <c r="O8" s="65"/>
      <c r="P8" s="1"/>
      <c r="Q8" s="31" t="str">
        <f>A7</f>
        <v>Equip 2</v>
      </c>
      <c r="R8" s="22">
        <f>G21-$L$20</f>
        <v>4.3876345447627835E-2</v>
      </c>
      <c r="S8" s="22">
        <f>H21-$M$20</f>
        <v>5.9628479399994383E-2</v>
      </c>
      <c r="T8" s="22">
        <f>I21-$N$20</f>
        <v>9.7332852678457524E-2</v>
      </c>
      <c r="X8" s="2" t="str">
        <f>A8</f>
        <v>Equip 3</v>
      </c>
      <c r="Y8" s="5">
        <f>SQRT(SUMSQ(R9:T9))</f>
        <v>0.14464506240101263</v>
      </c>
      <c r="Z8" s="5">
        <f>SQRT(SUMSQ(R22:T22))</f>
        <v>4.8666426339228769E-2</v>
      </c>
    </row>
    <row r="9" spans="1:28" ht="14.4">
      <c r="A9" s="49" t="s">
        <v>76</v>
      </c>
      <c r="B9" s="50">
        <v>7</v>
      </c>
      <c r="C9" s="50">
        <v>4</v>
      </c>
      <c r="D9" s="50">
        <v>6</v>
      </c>
      <c r="E9" s="1"/>
      <c r="F9" s="26" t="str">
        <f>A9</f>
        <v>Equip 4</v>
      </c>
      <c r="G9" s="27">
        <f>B9/$B$25</f>
        <v>0.51189069688899147</v>
      </c>
      <c r="H9" s="27">
        <f t="shared" si="1"/>
        <v>0.29814239699997197</v>
      </c>
      <c r="I9" s="27">
        <f t="shared" si="2"/>
        <v>0.48666426339228763</v>
      </c>
      <c r="J9" s="5"/>
      <c r="K9" s="65"/>
      <c r="L9" s="65"/>
      <c r="M9" s="65"/>
      <c r="N9" s="65"/>
      <c r="O9" s="65"/>
      <c r="P9" s="1"/>
      <c r="Q9" s="31" t="str">
        <f>A8</f>
        <v>Equip 3</v>
      </c>
      <c r="R9" s="22">
        <f>G22-$L$20</f>
        <v>6.5814518171441766E-2</v>
      </c>
      <c r="S9" s="22">
        <f>H22-$M$20</f>
        <v>0.11925695879998879</v>
      </c>
      <c r="T9" s="22">
        <f>I22-$N$20</f>
        <v>4.8666426339228755E-2</v>
      </c>
      <c r="W9" s="1"/>
      <c r="X9" s="2" t="str">
        <f>A9</f>
        <v>Equip 4</v>
      </c>
      <c r="Y9" s="5">
        <f>SQRT(SUMSQ(R10:T10))</f>
        <v>6.5525222185591633E-2</v>
      </c>
      <c r="Z9" s="5">
        <f>SQRT(SUMSQ(R23:T23))</f>
        <v>0.13065958325861021</v>
      </c>
    </row>
    <row r="10" spans="1:28" ht="14.4">
      <c r="A10" s="1"/>
      <c r="C10" s="1"/>
      <c r="D10" s="1"/>
      <c r="E10" s="1"/>
      <c r="F10" s="1"/>
      <c r="G10" s="5"/>
      <c r="H10" s="5"/>
      <c r="I10" s="5"/>
      <c r="J10" s="5"/>
      <c r="P10" s="1"/>
      <c r="Q10" s="31" t="str">
        <f>A9</f>
        <v>Equip 4</v>
      </c>
      <c r="R10" s="22">
        <f>G23-$L$20</f>
        <v>4.3876345447627835E-2</v>
      </c>
      <c r="S10" s="22">
        <f>H23-$M$20</f>
        <v>0</v>
      </c>
      <c r="T10" s="22">
        <f>I23-$N$20</f>
        <v>4.8666426339228755E-2</v>
      </c>
      <c r="W10" s="1"/>
      <c r="AA10" s="1"/>
    </row>
    <row r="11" spans="1:28" ht="14.4">
      <c r="A11" s="1"/>
      <c r="B11" s="16" t="s">
        <v>38</v>
      </c>
      <c r="C11" s="1"/>
      <c r="D11" s="1"/>
      <c r="E11" s="1"/>
      <c r="F11" s="1"/>
      <c r="G11" s="5"/>
      <c r="H11" s="5"/>
      <c r="I11" s="5"/>
      <c r="J11" s="5"/>
      <c r="L11" s="2" t="s">
        <v>9</v>
      </c>
      <c r="P11" s="1"/>
      <c r="W11" s="1"/>
      <c r="AA11" s="1"/>
    </row>
    <row r="12" spans="1:28" ht="14.4">
      <c r="A12" s="3"/>
      <c r="B12" s="18" t="s">
        <v>39</v>
      </c>
      <c r="E12" s="1"/>
      <c r="K12" s="10"/>
      <c r="L12" s="26" t="str">
        <f>B5</f>
        <v>Resistência</v>
      </c>
      <c r="M12" s="41" t="str">
        <f>C5</f>
        <v>Capacidade</v>
      </c>
      <c r="N12" s="26" t="str">
        <f>D5</f>
        <v>Confiabilidade</v>
      </c>
      <c r="O12" s="2"/>
      <c r="P12" s="1"/>
      <c r="W12" s="1"/>
      <c r="X12" s="1"/>
      <c r="Y12" s="9"/>
      <c r="Z12" s="1"/>
      <c r="AA12" s="1"/>
    </row>
    <row r="13" spans="1:28" ht="14.4">
      <c r="A13" s="11"/>
      <c r="B13" s="26" t="str">
        <f>B5</f>
        <v>Resistência</v>
      </c>
      <c r="C13" s="26" t="str">
        <f>C5</f>
        <v>Capacidade</v>
      </c>
      <c r="D13" s="26" t="str">
        <f>D5</f>
        <v>Confiabilidade</v>
      </c>
      <c r="E13" s="1"/>
      <c r="L13" s="26" t="s">
        <v>5</v>
      </c>
      <c r="M13" s="41" t="s">
        <v>5</v>
      </c>
      <c r="N13" s="26" t="s">
        <v>5</v>
      </c>
      <c r="O13" s="2"/>
      <c r="P13" s="1"/>
      <c r="W13" s="1"/>
      <c r="X13" s="1"/>
      <c r="Y13" s="1"/>
      <c r="Z13" s="1"/>
      <c r="AA13" s="1"/>
    </row>
    <row r="14" spans="1:28" ht="14.4">
      <c r="A14" s="1"/>
      <c r="B14" s="46">
        <v>0.3</v>
      </c>
      <c r="C14" s="46">
        <v>0.4</v>
      </c>
      <c r="D14" s="46">
        <v>0.3</v>
      </c>
      <c r="E14" s="1">
        <f>B14+C14+D14</f>
        <v>1</v>
      </c>
      <c r="K14" s="3"/>
      <c r="M14" s="1"/>
      <c r="N14" s="1"/>
      <c r="O14" s="1"/>
      <c r="P14" s="1"/>
      <c r="W14" s="1"/>
      <c r="X14" s="2"/>
      <c r="Z14" s="1"/>
      <c r="AA14" s="1"/>
    </row>
    <row r="15" spans="1:28" ht="14.4">
      <c r="B15" s="55" t="s">
        <v>64</v>
      </c>
      <c r="F15" s="1"/>
      <c r="H15" s="1"/>
      <c r="I15" s="1"/>
      <c r="J15" s="1"/>
      <c r="K15" s="12"/>
      <c r="L15" s="13"/>
      <c r="M15" s="13"/>
      <c r="N15" s="13"/>
      <c r="O15" s="7"/>
      <c r="P15" s="1"/>
      <c r="W15" s="1"/>
      <c r="Y15" s="1"/>
      <c r="Z15" s="1"/>
      <c r="AA15" s="1"/>
    </row>
    <row r="16" spans="1:28" ht="14.4">
      <c r="F16" s="25" t="s">
        <v>24</v>
      </c>
      <c r="G16" s="4" t="s">
        <v>21</v>
      </c>
      <c r="H16" s="1"/>
      <c r="I16" s="1"/>
      <c r="J16" s="1"/>
      <c r="K16" s="25" t="s">
        <v>49</v>
      </c>
      <c r="L16" s="4" t="s">
        <v>12</v>
      </c>
      <c r="P16" s="1"/>
      <c r="Q16" s="25" t="s">
        <v>8</v>
      </c>
      <c r="R16" s="4" t="s">
        <v>71</v>
      </c>
      <c r="W16" s="25" t="s">
        <v>17</v>
      </c>
      <c r="X16" s="2" t="s">
        <v>27</v>
      </c>
      <c r="Z16" s="1"/>
      <c r="AA16" s="1"/>
    </row>
    <row r="17" spans="1:27" ht="14.4">
      <c r="A17" s="25" t="s">
        <v>19</v>
      </c>
      <c r="B17" s="18" t="s">
        <v>40</v>
      </c>
      <c r="C17" s="1"/>
      <c r="D17" s="1"/>
      <c r="F17" s="14" t="s">
        <v>65</v>
      </c>
      <c r="G17" s="16" t="s">
        <v>46</v>
      </c>
      <c r="H17" s="1"/>
      <c r="I17" s="1"/>
      <c r="J17" s="1"/>
      <c r="K17" s="21"/>
      <c r="L17" s="21" t="str">
        <f>R5</f>
        <v>Resistência</v>
      </c>
      <c r="M17" s="53" t="str">
        <f>S5</f>
        <v>Capacidade</v>
      </c>
      <c r="N17" s="21" t="str">
        <f>T5</f>
        <v>Confiabilidade</v>
      </c>
      <c r="P17" s="1"/>
      <c r="R17" s="15" t="s">
        <v>56</v>
      </c>
      <c r="W17" s="1"/>
      <c r="X17" s="60" t="s">
        <v>28</v>
      </c>
      <c r="Z17" s="1"/>
      <c r="AA17" s="1"/>
    </row>
    <row r="18" spans="1:27" ht="14.4" customHeight="1">
      <c r="A18" s="1"/>
      <c r="B18" s="18" t="s">
        <v>78</v>
      </c>
      <c r="C18" s="18"/>
      <c r="D18" s="1"/>
      <c r="E18" s="1"/>
      <c r="F18" s="1"/>
      <c r="G18" s="16" t="s">
        <v>45</v>
      </c>
      <c r="H18" s="1"/>
      <c r="I18" s="1"/>
      <c r="J18" s="1"/>
      <c r="K18" s="21"/>
      <c r="L18" s="37" t="str">
        <f>L13</f>
        <v>MAX</v>
      </c>
      <c r="M18" s="54" t="str">
        <f>M13</f>
        <v>MAX</v>
      </c>
      <c r="N18" s="37" t="str">
        <f t="shared" ref="N18" si="3">N13</f>
        <v>MAX</v>
      </c>
      <c r="P18" s="1"/>
      <c r="Q18" s="31"/>
      <c r="R18" s="20" t="str">
        <f>R5</f>
        <v>Resistência</v>
      </c>
      <c r="S18" s="20" t="str">
        <f>S5</f>
        <v>Capacidade</v>
      </c>
      <c r="T18" s="20">
        <f>D17</f>
        <v>0</v>
      </c>
      <c r="W18" s="1"/>
      <c r="X18" s="62" t="s">
        <v>60</v>
      </c>
      <c r="Y18" s="62"/>
      <c r="Z18" s="62"/>
      <c r="AA18" s="62"/>
    </row>
    <row r="19" spans="1:27" ht="14.4">
      <c r="A19" s="1"/>
      <c r="B19" s="19" t="s">
        <v>41</v>
      </c>
      <c r="E19" s="1"/>
      <c r="F19" s="26"/>
      <c r="G19" s="26" t="str">
        <f>B5</f>
        <v>Resistência</v>
      </c>
      <c r="H19" s="26" t="str">
        <f>C5</f>
        <v>Capacidade</v>
      </c>
      <c r="I19" s="26" t="str">
        <f>D5</f>
        <v>Confiabilidade</v>
      </c>
      <c r="J19" s="1"/>
      <c r="K19" s="38" t="s">
        <v>32</v>
      </c>
      <c r="L19" s="27">
        <f>MAX(G20:G23)</f>
        <v>0.17550538179051137</v>
      </c>
      <c r="M19" s="57">
        <f>MAX(H20:H23)</f>
        <v>0.23851391759997759</v>
      </c>
      <c r="N19" s="27">
        <f>MAX(I20:I23)</f>
        <v>0.19466570535691505</v>
      </c>
      <c r="O19" s="8"/>
      <c r="P19" s="1"/>
      <c r="Q19" s="21"/>
      <c r="R19" s="21" t="str">
        <f>R6</f>
        <v>MAX</v>
      </c>
      <c r="S19" s="21" t="str">
        <f>S6</f>
        <v>MAX</v>
      </c>
      <c r="T19" s="21" t="str">
        <f>T6</f>
        <v>MAX</v>
      </c>
      <c r="W19" s="1"/>
      <c r="X19" s="62"/>
      <c r="Y19" s="62"/>
      <c r="Z19" s="62"/>
      <c r="AA19" s="62"/>
    </row>
    <row r="20" spans="1:27" ht="14.4">
      <c r="A20" s="1"/>
      <c r="B20" s="26" t="str">
        <f>B13</f>
        <v>Resistência</v>
      </c>
      <c r="C20" s="26" t="str">
        <f>C13</f>
        <v>Capacidade</v>
      </c>
      <c r="D20" s="26" t="str">
        <f>D13</f>
        <v>Confiabilidade</v>
      </c>
      <c r="E20" s="1"/>
      <c r="F20" s="26" t="str">
        <f>F6</f>
        <v>Equip 1</v>
      </c>
      <c r="G20" s="52">
        <f>G6*$B$14</f>
        <v>0.1096908636190696</v>
      </c>
      <c r="H20" s="52">
        <f>H6*$C$14</f>
        <v>0.23851391759997759</v>
      </c>
      <c r="I20" s="52">
        <f>I6*$D$14</f>
        <v>9.7332852678457524E-2</v>
      </c>
      <c r="J20" s="6"/>
      <c r="K20" s="40" t="s">
        <v>33</v>
      </c>
      <c r="L20" s="27">
        <f>MIN(G20:G23)</f>
        <v>0.1096908636190696</v>
      </c>
      <c r="M20" s="58">
        <f>MIN(H20:H23)</f>
        <v>0.11925695879998879</v>
      </c>
      <c r="N20" s="27">
        <f>MIN(I20:I23)</f>
        <v>9.7332852678457524E-2</v>
      </c>
      <c r="O20" s="8"/>
      <c r="P20" s="1"/>
      <c r="Q20" s="31" t="str">
        <f>A6</f>
        <v>Equip 1</v>
      </c>
      <c r="R20" s="22">
        <f>G20-$L$19</f>
        <v>-6.5814518171441766E-2</v>
      </c>
      <c r="S20" s="22">
        <f>H20-$M$19</f>
        <v>0</v>
      </c>
      <c r="T20" s="22">
        <f>I20-$N$19</f>
        <v>-9.7332852678457524E-2</v>
      </c>
      <c r="W20" s="1"/>
      <c r="X20" s="62"/>
      <c r="Y20" s="62"/>
      <c r="Z20" s="62"/>
      <c r="AA20" s="62"/>
    </row>
    <row r="21" spans="1:27" ht="14.4">
      <c r="A21" s="1"/>
      <c r="B21" s="26">
        <f>SUMSQ(B6:B9)</f>
        <v>187</v>
      </c>
      <c r="C21" s="26">
        <f t="shared" ref="C21:D21" si="4">SUMSQ(C6:C9)</f>
        <v>180</v>
      </c>
      <c r="D21" s="26">
        <f t="shared" si="4"/>
        <v>152</v>
      </c>
      <c r="E21" s="1"/>
      <c r="F21" s="26" t="str">
        <f t="shared" ref="F21:F23" si="5">F7</f>
        <v>Equip 2</v>
      </c>
      <c r="G21" s="27">
        <f>G7*$B$14</f>
        <v>0.15356720906669744</v>
      </c>
      <c r="H21" s="27">
        <f>H7*$C$14</f>
        <v>0.17888543819998318</v>
      </c>
      <c r="I21" s="27">
        <f>I7*$D$14</f>
        <v>0.19466570535691505</v>
      </c>
      <c r="J21" s="6"/>
      <c r="K21" s="3"/>
      <c r="L21" s="1" t="s">
        <v>14</v>
      </c>
      <c r="M21" s="16" t="s">
        <v>54</v>
      </c>
      <c r="N21" s="1"/>
      <c r="O21" s="1"/>
      <c r="P21" s="1"/>
      <c r="Q21" s="31" t="str">
        <f>A7</f>
        <v>Equip 2</v>
      </c>
      <c r="R21" s="22">
        <f>G21-$L$19</f>
        <v>-2.1938172723813931E-2</v>
      </c>
      <c r="S21" s="22">
        <f>H21-$M$19</f>
        <v>-5.9628479399994411E-2</v>
      </c>
      <c r="T21" s="22">
        <f>I21-$N$19</f>
        <v>0</v>
      </c>
      <c r="W21" s="1"/>
      <c r="X21" s="62"/>
      <c r="Y21" s="62"/>
      <c r="Z21" s="62"/>
      <c r="AA21" s="62"/>
    </row>
    <row r="22" spans="1:27" ht="14.4">
      <c r="E22" s="1"/>
      <c r="F22" s="26" t="str">
        <f t="shared" si="5"/>
        <v>Equip 3</v>
      </c>
      <c r="G22" s="56">
        <f>G8*$B$14</f>
        <v>0.17550538179051137</v>
      </c>
      <c r="H22" s="27">
        <f>H8*$C$14</f>
        <v>0.23851391759997759</v>
      </c>
      <c r="I22" s="27">
        <f>I8*$D$14</f>
        <v>0.14599927901768628</v>
      </c>
      <c r="J22" s="6"/>
      <c r="P22" s="1"/>
      <c r="Q22" s="31" t="str">
        <f>A8</f>
        <v>Equip 3</v>
      </c>
      <c r="R22" s="22">
        <f>G22-$L$19</f>
        <v>0</v>
      </c>
      <c r="S22" s="22">
        <f>H22-$M$19</f>
        <v>0</v>
      </c>
      <c r="T22" s="22">
        <f>I22-$N$19</f>
        <v>-4.8666426339228769E-2</v>
      </c>
      <c r="W22" s="1"/>
      <c r="X22" s="15" t="s">
        <v>62</v>
      </c>
      <c r="Y22" s="15" t="s">
        <v>61</v>
      </c>
      <c r="Z22" s="1"/>
      <c r="AA22" s="1"/>
    </row>
    <row r="23" spans="1:27" ht="15" customHeight="1">
      <c r="A23" s="1"/>
      <c r="B23" s="16" t="s">
        <v>42</v>
      </c>
      <c r="C23" s="1"/>
      <c r="D23" s="1"/>
      <c r="E23" s="1"/>
      <c r="F23" s="26" t="str">
        <f t="shared" si="5"/>
        <v>Equip 4</v>
      </c>
      <c r="G23" s="27">
        <f>G9*$B$14</f>
        <v>0.15356720906669744</v>
      </c>
      <c r="H23" s="27">
        <f>H9*$C$14</f>
        <v>0.11925695879998879</v>
      </c>
      <c r="I23" s="27">
        <f>I9*$D$14</f>
        <v>0.14599927901768628</v>
      </c>
      <c r="J23" s="6"/>
      <c r="K23" s="81" t="s">
        <v>80</v>
      </c>
      <c r="L23" s="81"/>
      <c r="M23" s="81"/>
      <c r="N23" s="81"/>
      <c r="O23" s="81"/>
      <c r="P23" s="1"/>
      <c r="Q23" s="31" t="str">
        <f>A9</f>
        <v>Equip 4</v>
      </c>
      <c r="R23" s="22">
        <f>G23-$L$19</f>
        <v>-2.1938172723813931E-2</v>
      </c>
      <c r="S23" s="22">
        <f>H23-$M$19</f>
        <v>-0.11925695879998879</v>
      </c>
      <c r="T23" s="22">
        <f>I23-$N$19</f>
        <v>-4.8666426339228769E-2</v>
      </c>
      <c r="U23" s="1"/>
      <c r="V23" s="1"/>
      <c r="W23" s="1"/>
      <c r="X23" s="1" t="str">
        <f>X6</f>
        <v>Equip 1</v>
      </c>
      <c r="Y23" s="5">
        <f>Y6/(Z6+Y6)</f>
        <v>0.50371965857951884</v>
      </c>
      <c r="Z23" s="1"/>
    </row>
    <row r="24" spans="1:27" ht="14.4">
      <c r="A24" s="1"/>
      <c r="B24" s="37" t="str">
        <f>B20</f>
        <v>Resistência</v>
      </c>
      <c r="C24" s="37" t="str">
        <f>C20</f>
        <v>Capacidade</v>
      </c>
      <c r="D24" s="37" t="str">
        <f>D20</f>
        <v>Confiabilidade</v>
      </c>
      <c r="E24" s="6"/>
      <c r="F24" s="1"/>
      <c r="G24" s="6"/>
      <c r="H24" s="6"/>
      <c r="I24" s="6"/>
      <c r="J24" s="6"/>
      <c r="K24" s="81"/>
      <c r="L24" s="81"/>
      <c r="M24" s="81"/>
      <c r="N24" s="81"/>
      <c r="O24" s="81"/>
      <c r="P24" s="1"/>
      <c r="S24" s="1"/>
      <c r="T24" s="1"/>
      <c r="U24" s="1"/>
      <c r="V24" s="1"/>
      <c r="X24" s="1" t="str">
        <f>X7</f>
        <v>Equip 2</v>
      </c>
      <c r="Y24" s="5">
        <f>Y7/(Z7+Y7)</f>
        <v>0.65808477196181381</v>
      </c>
    </row>
    <row r="25" spans="1:27" ht="14.4">
      <c r="B25" s="51">
        <f>SQRT(B21)</f>
        <v>13.674794331177344</v>
      </c>
      <c r="C25" s="51">
        <f>SQRT(C21)</f>
        <v>13.416407864998739</v>
      </c>
      <c r="D25" s="51">
        <f>SQRT(D21)</f>
        <v>12.328828005937952</v>
      </c>
      <c r="F25" s="72" t="s">
        <v>47</v>
      </c>
      <c r="G25" s="73"/>
      <c r="H25" s="73"/>
      <c r="I25" s="74"/>
      <c r="J25" s="6"/>
      <c r="O25" s="6"/>
      <c r="P25" s="1"/>
      <c r="Q25" s="6"/>
      <c r="R25" s="6"/>
      <c r="S25" s="1"/>
      <c r="T25" s="1"/>
      <c r="U25" s="1"/>
      <c r="V25" s="1"/>
      <c r="X25" s="1" t="str">
        <f>X8</f>
        <v>Equip 3</v>
      </c>
      <c r="Y25" s="5">
        <f>Y8/(Z8+Y8)</f>
        <v>0.74824865994062384</v>
      </c>
    </row>
    <row r="26" spans="1:27" ht="14.4">
      <c r="F26" s="75"/>
      <c r="G26" s="76"/>
      <c r="H26" s="76"/>
      <c r="I26" s="77"/>
      <c r="J26" s="6"/>
      <c r="K26" s="82" t="s">
        <v>81</v>
      </c>
      <c r="L26" s="83"/>
      <c r="M26" s="83"/>
      <c r="N26" s="83"/>
      <c r="O26" s="83"/>
      <c r="P26" s="1"/>
      <c r="Q26" s="6"/>
      <c r="R26" s="6"/>
      <c r="S26" s="1"/>
      <c r="T26" s="1"/>
      <c r="U26" s="1"/>
      <c r="V26" s="1"/>
      <c r="W26" s="1"/>
      <c r="X26" s="1" t="str">
        <f>X9</f>
        <v>Equip 4</v>
      </c>
      <c r="Y26" s="5">
        <f>Y9/(Z9+Y9)</f>
        <v>0.333997436943342</v>
      </c>
      <c r="Z26" s="1"/>
    </row>
    <row r="27" spans="1:27" ht="14.4">
      <c r="A27" s="1"/>
      <c r="B27" s="1"/>
      <c r="C27" s="1"/>
      <c r="D27" s="1"/>
      <c r="E27" s="1"/>
      <c r="F27" s="78"/>
      <c r="G27" s="79"/>
      <c r="H27" s="79"/>
      <c r="I27" s="80"/>
      <c r="J27" s="6"/>
      <c r="K27" s="83"/>
      <c r="L27" s="83"/>
      <c r="M27" s="83"/>
      <c r="N27" s="83"/>
      <c r="O27" s="83"/>
      <c r="P27" s="1"/>
      <c r="U27" s="1"/>
      <c r="V27" s="1"/>
      <c r="W27" s="1"/>
      <c r="X27" s="1"/>
      <c r="Y27" s="1"/>
      <c r="Z27" s="1"/>
    </row>
    <row r="28" spans="1:27" ht="14.4">
      <c r="A28" s="1"/>
      <c r="B28" s="1"/>
      <c r="C28" s="1"/>
      <c r="D28" s="1"/>
      <c r="E28" s="1"/>
      <c r="F28" s="1"/>
      <c r="G28" s="6"/>
      <c r="H28" s="6"/>
      <c r="I28" s="6"/>
      <c r="J28" s="6"/>
      <c r="K28" s="83"/>
      <c r="L28" s="83"/>
      <c r="M28" s="83"/>
      <c r="N28" s="83"/>
      <c r="O28" s="83"/>
      <c r="P28" s="1"/>
      <c r="U28" s="1"/>
      <c r="V28" s="1"/>
      <c r="W28" s="1"/>
      <c r="X28" s="1"/>
      <c r="Y28" s="1"/>
      <c r="Z28" s="1"/>
    </row>
    <row r="29" spans="1:27" ht="14.4">
      <c r="A29" s="1"/>
      <c r="C29" s="1"/>
      <c r="D29" s="1"/>
      <c r="E29" s="1"/>
      <c r="F29" s="1"/>
      <c r="G29" s="6"/>
      <c r="H29" s="6"/>
      <c r="I29" s="6"/>
      <c r="J29" s="6"/>
      <c r="P29" s="1"/>
      <c r="U29" s="1"/>
      <c r="V29" s="1"/>
      <c r="W29" s="1"/>
      <c r="X29" s="1"/>
      <c r="Y29" s="1"/>
      <c r="Z29" s="1"/>
    </row>
    <row r="30" spans="1:27" ht="14.4">
      <c r="A30" s="1"/>
      <c r="C30" s="1"/>
      <c r="D30" s="1"/>
      <c r="E30" s="1"/>
      <c r="F30" s="1"/>
      <c r="G30" s="6"/>
      <c r="H30" s="6"/>
      <c r="I30" s="6"/>
      <c r="J30" s="6"/>
      <c r="K30" s="63" t="s">
        <v>50</v>
      </c>
      <c r="L30" s="64"/>
      <c r="M30" s="64"/>
      <c r="N30" s="64"/>
      <c r="O30" s="64"/>
      <c r="P30" s="1"/>
      <c r="U30" s="1"/>
      <c r="V30" s="1"/>
      <c r="W30" s="1"/>
      <c r="X30" s="1"/>
      <c r="Y30" s="1"/>
      <c r="Z30" s="1"/>
    </row>
    <row r="31" spans="1:27" ht="14.4">
      <c r="A31" s="1"/>
      <c r="B31" s="1"/>
      <c r="C31" s="1"/>
      <c r="D31" s="1"/>
      <c r="E31" s="1"/>
      <c r="F31" s="1"/>
      <c r="G31" s="6"/>
      <c r="H31" s="6"/>
      <c r="I31" s="6"/>
      <c r="J31" s="6"/>
      <c r="P31" s="1"/>
      <c r="U31" s="1"/>
      <c r="V31" s="1"/>
      <c r="W31" s="1"/>
      <c r="X31" s="1"/>
      <c r="Y31" s="1"/>
      <c r="Z31" s="1"/>
    </row>
    <row r="32" spans="1:27" ht="14.4">
      <c r="A32" s="1"/>
      <c r="B32" s="1"/>
      <c r="C32" s="1"/>
      <c r="D32" s="1"/>
      <c r="E32" s="1"/>
      <c r="F32" s="1"/>
      <c r="G32" s="1"/>
      <c r="H32" s="1"/>
      <c r="I32" s="1"/>
      <c r="J32" s="1"/>
      <c r="K32" s="3"/>
      <c r="L32" s="1"/>
      <c r="M32" s="1"/>
      <c r="N32" s="1"/>
      <c r="O32" s="1"/>
      <c r="P32" s="1"/>
      <c r="U32" s="1"/>
      <c r="V32" s="1"/>
      <c r="W32" s="1"/>
      <c r="X32" s="1"/>
      <c r="Y32" s="1"/>
      <c r="Z32" s="1"/>
    </row>
    <row r="33" spans="1:26" ht="14.4">
      <c r="A33" s="1"/>
      <c r="B33" s="1"/>
      <c r="C33" s="1"/>
      <c r="D33" s="1"/>
      <c r="E33" s="1"/>
      <c r="F33" s="1"/>
      <c r="G33" s="1"/>
      <c r="H33" s="1"/>
      <c r="I33" s="1"/>
      <c r="J33" s="1"/>
      <c r="K33" s="3"/>
      <c r="L33" s="1"/>
      <c r="M33" s="1"/>
      <c r="N33" s="1"/>
      <c r="O33" s="1"/>
      <c r="P33" s="1"/>
      <c r="U33" s="1"/>
      <c r="V33" s="1"/>
      <c r="W33" s="1"/>
      <c r="X33" s="1"/>
      <c r="Y33" s="1"/>
      <c r="Z33" s="1"/>
    </row>
    <row r="34" spans="1:26" ht="14.4">
      <c r="B34" s="1"/>
      <c r="C34" s="1"/>
      <c r="D34" s="1"/>
      <c r="E34" s="1"/>
      <c r="F34" s="1"/>
      <c r="G34" s="1"/>
      <c r="H34" s="1"/>
      <c r="I34" s="1"/>
      <c r="J34" s="1"/>
      <c r="K34" s="3"/>
      <c r="L34" s="1"/>
      <c r="M34" s="1"/>
      <c r="N34" s="1"/>
      <c r="O34" s="1"/>
      <c r="P34" s="1"/>
      <c r="U34" s="1"/>
      <c r="V34" s="1"/>
      <c r="W34" s="1"/>
      <c r="X34" s="1"/>
      <c r="Y34" s="1"/>
      <c r="Z34" s="1"/>
    </row>
    <row r="35" spans="1:26" ht="14.4">
      <c r="A35" s="1"/>
      <c r="B35" s="1"/>
      <c r="C35" s="1"/>
      <c r="D35" s="1"/>
      <c r="E35" s="1"/>
      <c r="F35" s="1"/>
      <c r="G35" s="1"/>
      <c r="H35" s="1"/>
      <c r="I35" s="1"/>
      <c r="J35" s="1"/>
      <c r="L35" s="1"/>
      <c r="M35" s="1"/>
      <c r="N35" s="1"/>
      <c r="O35" s="1"/>
      <c r="P35" s="1"/>
      <c r="U35" s="1"/>
      <c r="V35" s="1"/>
      <c r="W35" s="1"/>
      <c r="X35" s="1"/>
      <c r="Y35" s="1"/>
      <c r="Z35" s="1"/>
    </row>
    <row r="36" spans="1:26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3"/>
      <c r="L36" s="1"/>
      <c r="M36" s="1"/>
      <c r="N36" s="1"/>
      <c r="O36" s="1"/>
      <c r="P36" s="1"/>
      <c r="Q36" s="2"/>
      <c r="R36" s="6"/>
      <c r="S36" s="6"/>
      <c r="T36" s="1"/>
      <c r="U36" s="1"/>
      <c r="V36" s="1"/>
      <c r="W36" s="1"/>
      <c r="X36" s="1"/>
      <c r="Y36" s="1"/>
      <c r="Z36" s="1"/>
    </row>
    <row r="37" spans="1:26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3"/>
      <c r="L37" s="1"/>
      <c r="M37" s="1"/>
      <c r="N37" s="1"/>
      <c r="O37" s="1"/>
      <c r="P37" s="1"/>
      <c r="Q37" s="1"/>
      <c r="R37" s="5"/>
      <c r="S37" s="1"/>
      <c r="T37" s="1"/>
      <c r="U37" s="1"/>
      <c r="V37" s="1"/>
      <c r="W37" s="1"/>
      <c r="X37" s="1"/>
      <c r="Y37" s="1"/>
      <c r="Z37" s="1"/>
    </row>
    <row r="38" spans="1:26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3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3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3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3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4">
      <c r="A98" s="32" t="s">
        <v>29</v>
      </c>
      <c r="B98" s="1"/>
      <c r="C98" s="1"/>
      <c r="D98" s="1"/>
      <c r="E98" s="1"/>
      <c r="F98" s="1"/>
      <c r="G98" s="1"/>
      <c r="H98" s="1"/>
      <c r="I98" s="1"/>
      <c r="J98" s="1"/>
      <c r="K98" s="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3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3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3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3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3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sortState xmlns:xlrd2="http://schemas.microsoft.com/office/spreadsheetml/2017/richdata2" ref="X23:Y26">
    <sortCondition descending="1" ref="Y23:Y26"/>
  </sortState>
  <mergeCells count="8">
    <mergeCell ref="B1:D1"/>
    <mergeCell ref="X18:AA21"/>
    <mergeCell ref="K30:O30"/>
    <mergeCell ref="K4:O9"/>
    <mergeCell ref="F3:I4"/>
    <mergeCell ref="F25:I27"/>
    <mergeCell ref="K23:O24"/>
    <mergeCell ref="K26:O28"/>
  </mergeCells>
  <phoneticPr fontId="13" type="noConversion"/>
  <hyperlinks>
    <hyperlink ref="A98" r:id="rId1" xr:uid="{99BAF09F-4B1A-42AD-85F7-DD1C242A0BDB}"/>
  </hyperlinks>
  <pageMargins left="0.511811024" right="0.511811024" top="0.78740157499999996" bottom="0.78740157499999996" header="0.31496062000000002" footer="0.31496062000000002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F34C2-3F34-4F4F-82B3-5ED7051A69AA}">
  <sheetPr>
    <outlinePr summaryBelow="0" summaryRight="0"/>
  </sheetPr>
  <dimension ref="A1:AB1003"/>
  <sheetViews>
    <sheetView topLeftCell="A6" zoomScaleNormal="100" workbookViewId="0">
      <selection activeCell="S27" sqref="R27:S27"/>
    </sheetView>
  </sheetViews>
  <sheetFormatPr defaultColWidth="14.44140625" defaultRowHeight="15" customHeight="1"/>
  <cols>
    <col min="1" max="1" width="12.44140625" customWidth="1"/>
    <col min="6" max="6" width="11" customWidth="1"/>
    <col min="11" max="11" width="13.6640625" customWidth="1"/>
    <col min="15" max="15" width="6.109375" customWidth="1"/>
    <col min="16" max="16" width="7.33203125" customWidth="1"/>
    <col min="17" max="17" width="8.21875" customWidth="1"/>
    <col min="18" max="18" width="10.6640625" customWidth="1"/>
    <col min="21" max="21" width="7.33203125" customWidth="1"/>
    <col min="22" max="22" width="3" customWidth="1"/>
    <col min="23" max="23" width="12.44140625" customWidth="1"/>
    <col min="24" max="24" width="10.77734375" customWidth="1"/>
  </cols>
  <sheetData>
    <row r="1" spans="1:28" ht="14.4">
      <c r="A1" s="16" t="s">
        <v>35</v>
      </c>
      <c r="B1" s="85" t="s">
        <v>53</v>
      </c>
      <c r="C1" s="85"/>
      <c r="D1" s="1"/>
      <c r="E1" s="1"/>
      <c r="F1" s="2"/>
      <c r="G1" s="1"/>
      <c r="H1" s="1"/>
      <c r="I1" s="1"/>
      <c r="J1" s="1"/>
      <c r="K1" s="2"/>
      <c r="L1" s="2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14.4">
      <c r="A2" s="17"/>
      <c r="B2" s="15" t="s">
        <v>37</v>
      </c>
      <c r="C2" s="1"/>
      <c r="D2" s="1"/>
      <c r="E2" s="1"/>
      <c r="F2" s="25" t="s">
        <v>22</v>
      </c>
      <c r="G2" s="18" t="s">
        <v>44</v>
      </c>
      <c r="H2" s="1"/>
      <c r="I2" s="1"/>
      <c r="J2" s="1"/>
      <c r="K2" s="25" t="s">
        <v>7</v>
      </c>
      <c r="L2" s="18" t="s">
        <v>48</v>
      </c>
      <c r="P2" s="1"/>
      <c r="Q2" s="25" t="s">
        <v>20</v>
      </c>
      <c r="R2" s="4" t="s">
        <v>18</v>
      </c>
      <c r="S2" s="1"/>
      <c r="T2" s="1"/>
      <c r="W2" s="25" t="s">
        <v>11</v>
      </c>
      <c r="X2" s="4" t="s">
        <v>57</v>
      </c>
      <c r="AB2" s="25" t="s">
        <v>25</v>
      </c>
    </row>
    <row r="3" spans="1:28" ht="14.4" customHeight="1">
      <c r="A3" s="1"/>
      <c r="B3" s="16" t="s">
        <v>36</v>
      </c>
      <c r="C3" s="1"/>
      <c r="D3" s="1"/>
      <c r="E3" s="1"/>
      <c r="F3" s="66" t="s">
        <v>43</v>
      </c>
      <c r="G3" s="67"/>
      <c r="H3" s="67"/>
      <c r="I3" s="68"/>
      <c r="J3" s="1"/>
      <c r="K3" s="25" t="s">
        <v>51</v>
      </c>
      <c r="L3" s="28"/>
      <c r="M3" s="28"/>
      <c r="N3" s="28"/>
      <c r="O3" s="28"/>
      <c r="P3" s="1"/>
      <c r="R3" s="15" t="s">
        <v>55</v>
      </c>
      <c r="W3" s="15" t="s">
        <v>58</v>
      </c>
      <c r="X3" s="15" t="s">
        <v>59</v>
      </c>
      <c r="AA3" s="1"/>
      <c r="AB3" s="15" t="s">
        <v>63</v>
      </c>
    </row>
    <row r="4" spans="1:28" ht="18.600000000000001" customHeight="1">
      <c r="A4" s="1"/>
      <c r="B4" s="4" t="s">
        <v>10</v>
      </c>
      <c r="C4" s="1"/>
      <c r="D4" s="1"/>
      <c r="E4" s="1"/>
      <c r="F4" s="69"/>
      <c r="G4" s="70"/>
      <c r="H4" s="70"/>
      <c r="I4" s="71"/>
      <c r="J4" s="1"/>
      <c r="K4" s="65" t="s">
        <v>52</v>
      </c>
      <c r="L4" s="65"/>
      <c r="M4" s="65"/>
      <c r="N4" s="65"/>
      <c r="O4" s="65"/>
      <c r="P4" s="1"/>
      <c r="W4" s="6"/>
      <c r="X4" s="2" t="s">
        <v>13</v>
      </c>
      <c r="AA4" s="1"/>
    </row>
    <row r="5" spans="1:28" ht="14.4">
      <c r="A5" s="24" t="s">
        <v>6</v>
      </c>
      <c r="B5" s="23" t="s">
        <v>34</v>
      </c>
      <c r="C5" s="36" t="s">
        <v>66</v>
      </c>
      <c r="D5" s="23" t="s">
        <v>31</v>
      </c>
      <c r="E5" s="1"/>
      <c r="F5" s="26"/>
      <c r="G5" s="26" t="str">
        <f>B5</f>
        <v>Resistência</v>
      </c>
      <c r="H5" s="26" t="str">
        <f>C5</f>
        <v>Custo</v>
      </c>
      <c r="I5" s="26" t="str">
        <f>D5</f>
        <v>Confiabilidade</v>
      </c>
      <c r="J5" s="1"/>
      <c r="K5" s="65"/>
      <c r="L5" s="65"/>
      <c r="M5" s="65"/>
      <c r="N5" s="65"/>
      <c r="O5" s="65"/>
      <c r="P5" s="1"/>
      <c r="Q5" s="31"/>
      <c r="R5" s="20" t="str">
        <f>B5</f>
        <v>Resistência</v>
      </c>
      <c r="S5" s="20" t="str">
        <f>C5</f>
        <v>Custo</v>
      </c>
      <c r="T5" s="20" t="str">
        <f>D5</f>
        <v>Confiabilidade</v>
      </c>
      <c r="W5" s="6"/>
      <c r="Y5" s="15" t="s">
        <v>69</v>
      </c>
    </row>
    <row r="6" spans="1:28" ht="14.4">
      <c r="A6" s="20" t="s">
        <v>0</v>
      </c>
      <c r="B6" s="34">
        <v>5</v>
      </c>
      <c r="C6" s="34">
        <v>8</v>
      </c>
      <c r="D6" s="34">
        <v>4</v>
      </c>
      <c r="E6" s="1"/>
      <c r="F6" s="26" t="str">
        <f>A6</f>
        <v>A1</v>
      </c>
      <c r="G6" s="27">
        <f>B6/$B$26</f>
        <v>0.36563621206356534</v>
      </c>
      <c r="H6" s="27">
        <f>C6/$C$26</f>
        <v>0.59601995508214989</v>
      </c>
      <c r="I6" s="27">
        <f>D6/$D$26</f>
        <v>0.32434683273798165</v>
      </c>
      <c r="J6" s="5"/>
      <c r="K6" s="65"/>
      <c r="L6" s="65"/>
      <c r="M6" s="65"/>
      <c r="N6" s="65"/>
      <c r="O6" s="65"/>
      <c r="P6" s="1"/>
      <c r="Q6" s="21"/>
      <c r="R6" s="21" t="str">
        <f>L13</f>
        <v>MAX</v>
      </c>
      <c r="S6" s="21" t="str">
        <f>M13</f>
        <v>MIN</v>
      </c>
      <c r="T6" s="21" t="str">
        <f>N13</f>
        <v>MAX</v>
      </c>
      <c r="W6" s="6"/>
      <c r="Y6" s="1" t="s">
        <v>16</v>
      </c>
      <c r="Z6" s="1" t="s">
        <v>15</v>
      </c>
    </row>
    <row r="7" spans="1:28" ht="14.4">
      <c r="A7" s="20" t="s">
        <v>1</v>
      </c>
      <c r="B7" s="34">
        <v>7</v>
      </c>
      <c r="C7" s="34">
        <v>6</v>
      </c>
      <c r="D7" s="34">
        <v>8</v>
      </c>
      <c r="E7" s="1"/>
      <c r="F7" s="26" t="str">
        <f>A7</f>
        <v>A2</v>
      </c>
      <c r="G7" s="27">
        <f>B7/$B$26</f>
        <v>0.51189069688899147</v>
      </c>
      <c r="H7" s="27">
        <f>C7/$C$26</f>
        <v>0.44701496631161236</v>
      </c>
      <c r="I7" s="27">
        <f>D7/$D$26</f>
        <v>0.6486936654759633</v>
      </c>
      <c r="J7" s="5"/>
      <c r="K7" s="65"/>
      <c r="L7" s="65"/>
      <c r="M7" s="65"/>
      <c r="N7" s="65"/>
      <c r="O7" s="65"/>
      <c r="P7" s="1"/>
      <c r="Q7" s="31" t="str">
        <f>A6</f>
        <v>A1</v>
      </c>
      <c r="R7" s="22">
        <f>G20-$L$22</f>
        <v>0</v>
      </c>
      <c r="S7" s="22">
        <f>H20-$M$22</f>
        <v>0</v>
      </c>
      <c r="T7" s="22">
        <f>I20-$N$22</f>
        <v>0</v>
      </c>
      <c r="W7" s="1"/>
      <c r="X7" s="2" t="str">
        <f>A6</f>
        <v>A1</v>
      </c>
      <c r="Y7" s="5">
        <f>SQRT(SUMSQ(R7:T7))</f>
        <v>0</v>
      </c>
      <c r="Z7" s="5">
        <f>SQRT(SUMSQ(R20:T20))</f>
        <v>0.16735955421794294</v>
      </c>
    </row>
    <row r="8" spans="1:28" ht="14.4">
      <c r="A8" s="20" t="s">
        <v>2</v>
      </c>
      <c r="B8" s="34">
        <v>8</v>
      </c>
      <c r="C8" s="34">
        <v>8</v>
      </c>
      <c r="D8" s="34">
        <v>6</v>
      </c>
      <c r="E8" s="1"/>
      <c r="F8" s="26" t="str">
        <f>A8</f>
        <v>A3</v>
      </c>
      <c r="G8" s="27">
        <f>B8/$B$26</f>
        <v>0.58501793930170454</v>
      </c>
      <c r="H8" s="27">
        <f>C8/$C$26</f>
        <v>0.59601995508214989</v>
      </c>
      <c r="I8" s="27">
        <f>D8/$D$26</f>
        <v>0.48652024910697245</v>
      </c>
      <c r="J8" s="5"/>
      <c r="K8" s="65"/>
      <c r="L8" s="65"/>
      <c r="M8" s="65"/>
      <c r="N8" s="65"/>
      <c r="O8" s="65"/>
      <c r="P8" s="1"/>
      <c r="Q8" s="31" t="str">
        <f>A7</f>
        <v>A2</v>
      </c>
      <c r="R8" s="22">
        <f>G21-$L$22</f>
        <v>4.3876345447627835E-2</v>
      </c>
      <c r="S8" s="22">
        <f>H21-$M$22</f>
        <v>-5.9601995508214989E-2</v>
      </c>
      <c r="T8" s="22">
        <f>I21-$N$22</f>
        <v>9.7304049821394498E-2</v>
      </c>
      <c r="X8" s="2" t="str">
        <f>A7</f>
        <v>A2</v>
      </c>
      <c r="Y8" s="5">
        <f>SQRT(SUMSQ(R8:T8))</f>
        <v>0.1222522378938123</v>
      </c>
      <c r="Z8" s="5">
        <f>SQRT(SUMSQ(R21:T21))</f>
        <v>6.3511269008115198E-2</v>
      </c>
    </row>
    <row r="9" spans="1:28" ht="14.4">
      <c r="A9" s="20" t="s">
        <v>3</v>
      </c>
      <c r="B9" s="34">
        <v>7</v>
      </c>
      <c r="C9" s="34">
        <v>4</v>
      </c>
      <c r="D9" s="34">
        <v>6</v>
      </c>
      <c r="E9" s="1"/>
      <c r="F9" s="26" t="str">
        <f>A9</f>
        <v>A4</v>
      </c>
      <c r="G9" s="27">
        <f>B9/$B$26</f>
        <v>0.51189069688899147</v>
      </c>
      <c r="H9" s="27">
        <f>C9/$C$26</f>
        <v>0.29800997754107494</v>
      </c>
      <c r="I9" s="27">
        <f>D9/$D$26</f>
        <v>0.48652024910697245</v>
      </c>
      <c r="J9" s="5"/>
      <c r="K9" s="65"/>
      <c r="L9" s="65"/>
      <c r="M9" s="65"/>
      <c r="N9" s="65"/>
      <c r="O9" s="65"/>
      <c r="P9" s="1"/>
      <c r="Q9" s="31" t="str">
        <f>A8</f>
        <v>A3</v>
      </c>
      <c r="R9" s="22">
        <f>G22-$L$22</f>
        <v>6.5814518171441766E-2</v>
      </c>
      <c r="S9" s="22">
        <f>H22-$M$22</f>
        <v>0</v>
      </c>
      <c r="T9" s="22">
        <f>I22-$N$22</f>
        <v>4.8652024910697242E-2</v>
      </c>
      <c r="W9" s="1"/>
      <c r="X9" s="2" t="str">
        <f>A8</f>
        <v>A3</v>
      </c>
      <c r="Y9" s="5">
        <f>SQRT(SUMSQ(R9:T9))</f>
        <v>8.1844794153630468E-2</v>
      </c>
      <c r="Z9" s="5">
        <f>SQRT(SUMSQ(R22:T22))</f>
        <v>0.12875018835775048</v>
      </c>
    </row>
    <row r="10" spans="1:28" ht="14.4">
      <c r="A10" s="1"/>
      <c r="C10" s="1"/>
      <c r="D10" s="1"/>
      <c r="E10" s="1"/>
      <c r="F10" s="1"/>
      <c r="G10" s="5"/>
      <c r="H10" s="5"/>
      <c r="I10" s="5"/>
      <c r="J10" s="5"/>
      <c r="P10" s="1"/>
      <c r="Q10" s="31" t="str">
        <f>A9</f>
        <v>A4</v>
      </c>
      <c r="R10" s="22">
        <f>G23-$L$22</f>
        <v>4.3876345447627835E-2</v>
      </c>
      <c r="S10" s="22">
        <f>H23-$M$22</f>
        <v>-0.11920399101642998</v>
      </c>
      <c r="T10" s="22">
        <f>I23-$N$22</f>
        <v>4.8652024910697242E-2</v>
      </c>
      <c r="W10" s="1"/>
      <c r="X10" s="2" t="str">
        <f>A9</f>
        <v>A4</v>
      </c>
      <c r="Y10" s="5">
        <f>SQRT(SUMSQ(R10:T10))</f>
        <v>0.13602111855148008</v>
      </c>
      <c r="Z10" s="5">
        <f>SQRT(SUMSQ(R23:T23))</f>
        <v>5.336949456731814E-2</v>
      </c>
      <c r="AA10" s="1"/>
    </row>
    <row r="11" spans="1:28" ht="14.4">
      <c r="A11" s="1"/>
      <c r="B11" s="1"/>
      <c r="C11" s="1"/>
      <c r="D11" s="1"/>
      <c r="E11" s="1"/>
      <c r="F11" s="1"/>
      <c r="G11" s="5"/>
      <c r="H11" s="5"/>
      <c r="I11" s="5"/>
      <c r="J11" s="5"/>
      <c r="L11" s="2" t="s">
        <v>9</v>
      </c>
      <c r="P11" s="1"/>
      <c r="W11" s="1"/>
      <c r="AA11" s="1"/>
    </row>
    <row r="12" spans="1:28" ht="14.4">
      <c r="A12" s="3"/>
      <c r="B12" s="16" t="s">
        <v>38</v>
      </c>
      <c r="C12" s="1"/>
      <c r="D12" s="1"/>
      <c r="E12" s="1"/>
      <c r="K12" s="10"/>
      <c r="L12" s="26" t="str">
        <f>B5</f>
        <v>Resistência</v>
      </c>
      <c r="M12" s="41" t="str">
        <f>C5</f>
        <v>Custo</v>
      </c>
      <c r="N12" s="26" t="str">
        <f>D5</f>
        <v>Confiabilidade</v>
      </c>
      <c r="O12" s="2"/>
      <c r="P12" s="1"/>
      <c r="W12" s="1"/>
      <c r="X12" s="1"/>
      <c r="Y12" s="9"/>
      <c r="Z12" s="1"/>
      <c r="AA12" s="1"/>
    </row>
    <row r="13" spans="1:28" ht="14.4">
      <c r="A13" s="11"/>
      <c r="B13" s="18" t="s">
        <v>39</v>
      </c>
      <c r="E13" s="1"/>
      <c r="L13" s="26" t="s">
        <v>5</v>
      </c>
      <c r="M13" s="42" t="s">
        <v>4</v>
      </c>
      <c r="N13" s="26" t="s">
        <v>5</v>
      </c>
      <c r="O13" s="2"/>
      <c r="P13" s="1"/>
      <c r="W13" s="1"/>
      <c r="X13" s="1"/>
      <c r="Y13" s="1"/>
      <c r="Z13" s="1"/>
      <c r="AA13" s="1"/>
    </row>
    <row r="14" spans="1:28" ht="14.4">
      <c r="A14" s="1"/>
      <c r="B14" s="1" t="str">
        <f>B5</f>
        <v>Resistência</v>
      </c>
      <c r="C14" s="1" t="str">
        <f>C5</f>
        <v>Custo</v>
      </c>
      <c r="D14" s="1" t="str">
        <f>D5</f>
        <v>Confiabilidade</v>
      </c>
      <c r="E14" s="1"/>
      <c r="K14" s="3"/>
      <c r="M14" s="1"/>
      <c r="N14" s="1"/>
      <c r="O14" s="1"/>
      <c r="P14" s="1"/>
      <c r="W14" s="1"/>
      <c r="X14" s="2"/>
      <c r="Z14" s="1"/>
      <c r="AA14" s="1"/>
    </row>
    <row r="15" spans="1:28" ht="14.4">
      <c r="B15" s="35">
        <v>0.3</v>
      </c>
      <c r="C15" s="35">
        <v>0.4</v>
      </c>
      <c r="D15" s="35">
        <v>0.3</v>
      </c>
      <c r="F15" s="1"/>
      <c r="H15" s="1"/>
      <c r="I15" s="1"/>
      <c r="J15" s="1"/>
      <c r="K15" s="12"/>
      <c r="L15" s="13"/>
      <c r="M15" s="13"/>
      <c r="N15" s="13"/>
      <c r="O15" s="7"/>
      <c r="P15" s="1"/>
      <c r="W15" s="1"/>
      <c r="Y15" s="1"/>
      <c r="Z15" s="1"/>
      <c r="AA15" s="1"/>
    </row>
    <row r="16" spans="1:28" ht="14.4">
      <c r="B16" s="33" t="s">
        <v>64</v>
      </c>
      <c r="F16" s="25" t="s">
        <v>24</v>
      </c>
      <c r="G16" s="4" t="s">
        <v>21</v>
      </c>
      <c r="H16" s="1"/>
      <c r="I16" s="1"/>
      <c r="J16" s="1"/>
      <c r="K16" s="25" t="s">
        <v>49</v>
      </c>
      <c r="L16" s="4" t="s">
        <v>12</v>
      </c>
      <c r="P16" s="1"/>
      <c r="Q16" s="25" t="s">
        <v>8</v>
      </c>
      <c r="R16" s="4" t="s">
        <v>26</v>
      </c>
      <c r="W16" s="25" t="s">
        <v>17</v>
      </c>
      <c r="X16" s="2" t="s">
        <v>27</v>
      </c>
      <c r="Z16" s="1"/>
      <c r="AA16" s="1"/>
    </row>
    <row r="17" spans="1:27" ht="14.4">
      <c r="F17" s="14" t="s">
        <v>65</v>
      </c>
      <c r="G17" s="16" t="s">
        <v>46</v>
      </c>
      <c r="H17" s="1"/>
      <c r="I17" s="1"/>
      <c r="J17" s="1"/>
      <c r="K17" s="88" t="s">
        <v>50</v>
      </c>
      <c r="L17" s="88"/>
      <c r="M17" s="88"/>
      <c r="N17" s="88"/>
      <c r="P17" s="1"/>
      <c r="R17" s="15" t="s">
        <v>56</v>
      </c>
      <c r="W17" s="1"/>
      <c r="X17" s="2" t="s">
        <v>28</v>
      </c>
      <c r="Z17" s="1"/>
      <c r="AA17" s="1"/>
    </row>
    <row r="18" spans="1:27" ht="14.4">
      <c r="A18" s="25" t="s">
        <v>19</v>
      </c>
      <c r="B18" s="18" t="s">
        <v>40</v>
      </c>
      <c r="C18" s="1"/>
      <c r="D18" s="1"/>
      <c r="E18" s="1"/>
      <c r="F18" s="1"/>
      <c r="G18" s="16" t="s">
        <v>45</v>
      </c>
      <c r="H18" s="1"/>
      <c r="I18" s="1"/>
      <c r="J18" s="1"/>
      <c r="P18" s="1"/>
      <c r="Q18" s="31"/>
      <c r="R18" s="20" t="str">
        <f>R5</f>
        <v>Resistência</v>
      </c>
      <c r="S18" s="20" t="str">
        <f>S5</f>
        <v>Custo</v>
      </c>
      <c r="T18" s="20">
        <f>D18</f>
        <v>0</v>
      </c>
      <c r="W18" s="1"/>
      <c r="X18" s="62" t="s">
        <v>60</v>
      </c>
      <c r="Y18" s="86"/>
      <c r="Z18" s="86"/>
      <c r="AA18" s="86"/>
    </row>
    <row r="19" spans="1:27" ht="14.4">
      <c r="A19" s="1"/>
      <c r="B19" s="18" t="s">
        <v>23</v>
      </c>
      <c r="C19" s="18"/>
      <c r="D19" s="1"/>
      <c r="E19" s="1"/>
      <c r="F19" s="20"/>
      <c r="G19" s="20" t="str">
        <f>B5</f>
        <v>Resistência</v>
      </c>
      <c r="H19" s="20" t="str">
        <f>C5</f>
        <v>Custo</v>
      </c>
      <c r="I19" s="20" t="str">
        <f>D5</f>
        <v>Confiabilidade</v>
      </c>
      <c r="J19" s="1"/>
      <c r="K19" s="21"/>
      <c r="L19" s="21" t="str">
        <f>R5</f>
        <v>Resistência</v>
      </c>
      <c r="M19" s="36" t="str">
        <f>S5</f>
        <v>Custo</v>
      </c>
      <c r="N19" s="21" t="str">
        <f>T5</f>
        <v>Confiabilidade</v>
      </c>
      <c r="P19" s="1"/>
      <c r="Q19" s="21"/>
      <c r="R19" s="21" t="str">
        <f>R6</f>
        <v>MAX</v>
      </c>
      <c r="S19" s="21" t="str">
        <f>S6</f>
        <v>MIN</v>
      </c>
      <c r="T19" s="21" t="str">
        <f>T6</f>
        <v>MAX</v>
      </c>
      <c r="W19" s="1"/>
      <c r="X19" s="86"/>
      <c r="Y19" s="86"/>
      <c r="Z19" s="86"/>
      <c r="AA19" s="86"/>
    </row>
    <row r="20" spans="1:27" ht="14.4">
      <c r="A20" s="1"/>
      <c r="B20" s="19" t="s">
        <v>41</v>
      </c>
      <c r="E20" s="1"/>
      <c r="F20" s="20" t="str">
        <f>F6</f>
        <v>A1</v>
      </c>
      <c r="G20" s="27">
        <f>G6*$B$15</f>
        <v>0.1096908636190696</v>
      </c>
      <c r="H20" s="27">
        <f>H6*$C$15</f>
        <v>0.23840798203285996</v>
      </c>
      <c r="I20" s="27">
        <f>I6*$D$15</f>
        <v>9.7304049821394498E-2</v>
      </c>
      <c r="J20" s="6"/>
      <c r="K20" s="21"/>
      <c r="L20" s="37" t="str">
        <f>L13</f>
        <v>MAX</v>
      </c>
      <c r="M20" s="43" t="str">
        <f>M13</f>
        <v>MIN</v>
      </c>
      <c r="N20" s="37" t="str">
        <f>N13</f>
        <v>MAX</v>
      </c>
      <c r="P20" s="1"/>
      <c r="Q20" s="31" t="str">
        <f>A6</f>
        <v>A1</v>
      </c>
      <c r="R20" s="22">
        <f>G20-$L$21</f>
        <v>-6.5814518171441766E-2</v>
      </c>
      <c r="S20" s="22">
        <f>H20-$M$21</f>
        <v>0.11920399101642998</v>
      </c>
      <c r="T20" s="22">
        <f>I20-$N$21</f>
        <v>-9.7304049821394498E-2</v>
      </c>
      <c r="W20" s="1"/>
      <c r="X20" s="86"/>
      <c r="Y20" s="86"/>
      <c r="Z20" s="86"/>
      <c r="AA20" s="86"/>
    </row>
    <row r="21" spans="1:27" ht="14.4">
      <c r="A21" s="1"/>
      <c r="B21" s="20" t="str">
        <f>B14</f>
        <v>Resistência</v>
      </c>
      <c r="C21" s="20" t="str">
        <f>C14</f>
        <v>Custo</v>
      </c>
      <c r="D21" s="20" t="str">
        <f>D14</f>
        <v>Confiabilidade</v>
      </c>
      <c r="E21" s="1"/>
      <c r="F21" s="20" t="str">
        <f t="shared" ref="F21:F23" si="0">F7</f>
        <v>A2</v>
      </c>
      <c r="G21" s="27">
        <f>G7*$B$15</f>
        <v>0.15356720906669744</v>
      </c>
      <c r="H21" s="27">
        <f>H7*$C$15</f>
        <v>0.17880598652464497</v>
      </c>
      <c r="I21" s="27">
        <f>I7*$D$15</f>
        <v>0.194608099642789</v>
      </c>
      <c r="J21" s="6"/>
      <c r="K21" s="38" t="s">
        <v>32</v>
      </c>
      <c r="L21" s="39">
        <f>MAX(G20:G23)</f>
        <v>0.17550538179051137</v>
      </c>
      <c r="M21" s="44">
        <f>MIN(H20:H23)</f>
        <v>0.11920399101642998</v>
      </c>
      <c r="N21" s="39">
        <f>MAX(I20:I23)</f>
        <v>0.194608099642789</v>
      </c>
      <c r="O21" s="8"/>
      <c r="P21" s="1"/>
      <c r="Q21" s="31" t="str">
        <f>A7</f>
        <v>A2</v>
      </c>
      <c r="R21" s="22">
        <f>G21-$L$21</f>
        <v>-2.1938172723813931E-2</v>
      </c>
      <c r="S21" s="22">
        <f>H21-$M$21</f>
        <v>5.9601995508214989E-2</v>
      </c>
      <c r="T21" s="22">
        <f>I21-$N$21</f>
        <v>0</v>
      </c>
      <c r="W21" s="1"/>
      <c r="X21" s="86"/>
      <c r="Y21" s="86"/>
      <c r="Z21" s="86"/>
      <c r="AA21" s="86"/>
    </row>
    <row r="22" spans="1:27" ht="14.4">
      <c r="A22" s="1"/>
      <c r="B22" s="20">
        <f>SUMSQ(B6:B9)</f>
        <v>187</v>
      </c>
      <c r="C22" s="20">
        <f>SUMSQ(C6:C15)</f>
        <v>180.16</v>
      </c>
      <c r="D22" s="20">
        <f>SUMSQ(D6:D15)</f>
        <v>152.09</v>
      </c>
      <c r="E22" s="1"/>
      <c r="F22" s="20" t="str">
        <f t="shared" si="0"/>
        <v>A3</v>
      </c>
      <c r="G22" s="27">
        <f>G8*$B$15</f>
        <v>0.17550538179051137</v>
      </c>
      <c r="H22" s="27">
        <f>H8*$C$15</f>
        <v>0.23840798203285996</v>
      </c>
      <c r="I22" s="27">
        <f>I8*$D$15</f>
        <v>0.14595607473209174</v>
      </c>
      <c r="J22" s="6"/>
      <c r="K22" s="40" t="s">
        <v>33</v>
      </c>
      <c r="L22" s="39">
        <f>MIN(G20:G23)</f>
        <v>0.1096908636190696</v>
      </c>
      <c r="M22" s="45">
        <f>MAX(H20:H23)</f>
        <v>0.23840798203285996</v>
      </c>
      <c r="N22" s="39">
        <f>MIN(I20:I23)</f>
        <v>9.7304049821394498E-2</v>
      </c>
      <c r="O22" s="8"/>
      <c r="P22" s="1"/>
      <c r="Q22" s="31" t="str">
        <f>A8</f>
        <v>A3</v>
      </c>
      <c r="R22" s="22">
        <f>G22-$L$21</f>
        <v>0</v>
      </c>
      <c r="S22" s="22">
        <f>H22-$M$21</f>
        <v>0.11920399101642998</v>
      </c>
      <c r="T22" s="22">
        <f>I22-$N$21</f>
        <v>-4.8652024910697256E-2</v>
      </c>
      <c r="W22" s="1"/>
      <c r="X22" s="15" t="s">
        <v>62</v>
      </c>
      <c r="Y22" s="15" t="s">
        <v>61</v>
      </c>
      <c r="Z22" s="1"/>
      <c r="AA22" s="1"/>
    </row>
    <row r="23" spans="1:27" ht="15" customHeight="1">
      <c r="E23" s="1"/>
      <c r="F23" s="20" t="str">
        <f t="shared" si="0"/>
        <v>A4</v>
      </c>
      <c r="G23" s="27">
        <f>G9*$B$15</f>
        <v>0.15356720906669744</v>
      </c>
      <c r="H23" s="27">
        <f>H9*$C$15</f>
        <v>0.11920399101642998</v>
      </c>
      <c r="I23" s="27">
        <f>I9*$D$15</f>
        <v>0.14595607473209174</v>
      </c>
      <c r="J23" s="6"/>
      <c r="K23" s="1" t="s">
        <v>14</v>
      </c>
      <c r="L23" s="16" t="s">
        <v>54</v>
      </c>
      <c r="N23" s="1"/>
      <c r="O23" s="1"/>
      <c r="P23" s="1"/>
      <c r="Q23" s="31" t="str">
        <f>A9</f>
        <v>A4</v>
      </c>
      <c r="R23" s="22">
        <f>G23-$L$21</f>
        <v>-2.1938172723813931E-2</v>
      </c>
      <c r="S23" s="22">
        <f>H23-$M$21</f>
        <v>0</v>
      </c>
      <c r="T23" s="22">
        <f>I23-$N$21</f>
        <v>-4.8652024910697256E-2</v>
      </c>
      <c r="U23" s="1"/>
      <c r="V23" s="1"/>
      <c r="W23" s="1"/>
      <c r="X23" s="1" t="str">
        <f>X7</f>
        <v>A1</v>
      </c>
      <c r="Y23" s="5">
        <f>Y7/(Z7+Y7)</f>
        <v>0</v>
      </c>
      <c r="Z23" s="1"/>
    </row>
    <row r="24" spans="1:27" ht="14.4">
      <c r="A24" s="1"/>
      <c r="B24" s="16" t="s">
        <v>42</v>
      </c>
      <c r="C24" s="1"/>
      <c r="D24" s="1"/>
      <c r="E24" s="6"/>
      <c r="F24" s="1"/>
      <c r="G24" s="6"/>
      <c r="H24" s="6"/>
      <c r="I24" s="6"/>
      <c r="J24" s="6"/>
      <c r="K24" s="89" t="s">
        <v>67</v>
      </c>
      <c r="L24" s="89"/>
      <c r="M24" s="89"/>
      <c r="N24" s="89"/>
      <c r="O24" s="89"/>
      <c r="P24" s="1"/>
      <c r="S24" s="1"/>
      <c r="T24" s="1"/>
      <c r="U24" s="1"/>
      <c r="V24" s="1"/>
      <c r="X24" s="1" t="str">
        <f>X8</f>
        <v>A2</v>
      </c>
      <c r="Y24" s="5">
        <f>Y8/(Z8+Y8)</f>
        <v>0.6581068581912296</v>
      </c>
    </row>
    <row r="25" spans="1:27" ht="14.4" customHeight="1">
      <c r="A25" s="1"/>
      <c r="B25" s="21" t="str">
        <f>B21</f>
        <v>Resistência</v>
      </c>
      <c r="C25" s="21" t="str">
        <f>C21</f>
        <v>Custo</v>
      </c>
      <c r="D25" s="21" t="str">
        <f>D21</f>
        <v>Confiabilidade</v>
      </c>
      <c r="F25" s="72" t="s">
        <v>47</v>
      </c>
      <c r="G25" s="73"/>
      <c r="H25" s="73"/>
      <c r="I25" s="74"/>
      <c r="J25" s="6"/>
      <c r="K25" s="89"/>
      <c r="L25" s="89"/>
      <c r="M25" s="89"/>
      <c r="N25" s="89"/>
      <c r="O25" s="89"/>
      <c r="P25" s="1"/>
      <c r="Q25" s="6"/>
      <c r="R25" s="6"/>
      <c r="S25" s="1"/>
      <c r="T25" s="1"/>
      <c r="U25" s="1"/>
      <c r="V25" s="1"/>
      <c r="X25" s="1" t="str">
        <f>X9</f>
        <v>A3</v>
      </c>
      <c r="Y25" s="5">
        <f>Y9/(Z9+Y9)</f>
        <v>0.38863601201518377</v>
      </c>
    </row>
    <row r="26" spans="1:27" ht="14.4" customHeight="1">
      <c r="B26" s="22">
        <f>SQRT(B22)</f>
        <v>13.674794331177344</v>
      </c>
      <c r="C26" s="22">
        <f>SQRT(C22)</f>
        <v>13.422369388450013</v>
      </c>
      <c r="D26" s="22">
        <f>SQRT(D22)</f>
        <v>12.332477447779906</v>
      </c>
      <c r="F26" s="75"/>
      <c r="G26" s="76"/>
      <c r="H26" s="76"/>
      <c r="I26" s="77"/>
      <c r="J26" s="6"/>
      <c r="K26" s="29"/>
      <c r="L26" s="29"/>
      <c r="M26" s="29"/>
      <c r="N26" s="29"/>
      <c r="O26" s="29"/>
      <c r="P26" s="1"/>
      <c r="Q26" s="6"/>
      <c r="R26" s="6"/>
      <c r="S26" s="1"/>
      <c r="T26" s="1"/>
      <c r="U26" s="1"/>
      <c r="V26" s="1"/>
      <c r="W26" s="1"/>
      <c r="X26" s="1" t="str">
        <f>X10</f>
        <v>A4</v>
      </c>
      <c r="Y26" s="5">
        <f>Y10/(Z10+Y10)</f>
        <v>0.71820411957882357</v>
      </c>
      <c r="Z26" s="1"/>
    </row>
    <row r="27" spans="1:27" ht="14.4">
      <c r="A27" s="1"/>
      <c r="B27" s="1"/>
      <c r="C27" s="1"/>
      <c r="D27" s="1"/>
      <c r="E27" s="1"/>
      <c r="F27" s="78"/>
      <c r="G27" s="79"/>
      <c r="H27" s="79"/>
      <c r="I27" s="80"/>
      <c r="J27" s="6"/>
      <c r="K27" s="87" t="s">
        <v>68</v>
      </c>
      <c r="L27" s="87"/>
      <c r="M27" s="87"/>
      <c r="N27" s="87"/>
      <c r="O27" s="87"/>
      <c r="P27" s="1"/>
      <c r="U27" s="1"/>
      <c r="V27" s="1"/>
      <c r="W27" s="1"/>
      <c r="X27" s="1"/>
      <c r="Y27" s="1"/>
      <c r="Z27" s="1"/>
    </row>
    <row r="28" spans="1:27" ht="14.4">
      <c r="A28" s="1"/>
      <c r="B28" s="1"/>
      <c r="C28" s="1"/>
      <c r="D28" s="1"/>
      <c r="E28" s="1"/>
      <c r="F28" s="1"/>
      <c r="G28" s="6"/>
      <c r="H28" s="6"/>
      <c r="I28" s="6"/>
      <c r="J28" s="6"/>
      <c r="K28" s="87"/>
      <c r="L28" s="87"/>
      <c r="M28" s="87"/>
      <c r="N28" s="87"/>
      <c r="O28" s="87"/>
      <c r="P28" s="1"/>
      <c r="U28" s="1"/>
      <c r="V28" s="1"/>
      <c r="W28" s="1"/>
      <c r="X28" s="1"/>
      <c r="Y28" s="1"/>
      <c r="Z28" s="1"/>
    </row>
    <row r="29" spans="1:27" ht="14.4">
      <c r="A29" s="1"/>
      <c r="C29" s="1"/>
      <c r="D29" s="1"/>
      <c r="E29" s="1"/>
      <c r="F29" s="1"/>
      <c r="G29" s="6"/>
      <c r="H29" s="6"/>
      <c r="I29" s="6"/>
      <c r="J29" s="6"/>
      <c r="K29" s="30"/>
      <c r="L29" s="30"/>
      <c r="M29" s="30"/>
      <c r="N29" s="30"/>
      <c r="O29" s="30"/>
      <c r="P29" s="1"/>
      <c r="U29" s="1"/>
      <c r="V29" s="1"/>
      <c r="W29" s="1"/>
      <c r="X29" s="1"/>
      <c r="Y29" s="1"/>
      <c r="Z29" s="1"/>
    </row>
    <row r="30" spans="1:27" ht="14.4">
      <c r="A30" s="1"/>
      <c r="C30" s="1"/>
      <c r="D30" s="1"/>
      <c r="E30" s="1"/>
      <c r="F30" s="1"/>
      <c r="G30" s="6"/>
      <c r="H30" s="6"/>
      <c r="I30" s="6"/>
      <c r="J30" s="6"/>
      <c r="K30" s="30"/>
      <c r="L30" s="30"/>
      <c r="M30" s="30"/>
      <c r="N30" s="30"/>
      <c r="O30" s="30"/>
      <c r="P30" s="1"/>
      <c r="U30" s="1"/>
      <c r="V30" s="1"/>
      <c r="W30" s="1"/>
      <c r="X30" s="1"/>
      <c r="Y30" s="1"/>
      <c r="Z30" s="1"/>
    </row>
    <row r="31" spans="1:27" ht="14.4">
      <c r="A31" s="1"/>
      <c r="B31" s="1"/>
      <c r="C31" s="1"/>
      <c r="D31" s="1"/>
      <c r="E31" s="1"/>
      <c r="F31" s="1"/>
      <c r="G31" s="6"/>
      <c r="H31" s="6"/>
      <c r="I31" s="6"/>
      <c r="J31" s="6"/>
      <c r="P31" s="1"/>
      <c r="U31" s="1"/>
      <c r="V31" s="1"/>
      <c r="W31" s="1"/>
      <c r="X31" s="1"/>
      <c r="Y31" s="1"/>
      <c r="Z31" s="1"/>
    </row>
    <row r="32" spans="1:27" ht="14.4">
      <c r="A32" s="1"/>
      <c r="B32" s="1"/>
      <c r="C32" s="1"/>
      <c r="D32" s="1"/>
      <c r="E32" s="1"/>
      <c r="F32" s="1"/>
      <c r="G32" s="1"/>
      <c r="H32" s="1"/>
      <c r="I32" s="1"/>
      <c r="P32" s="1"/>
      <c r="U32" s="1"/>
      <c r="V32" s="1"/>
      <c r="W32" s="1"/>
      <c r="X32" s="1"/>
      <c r="Y32" s="1"/>
      <c r="Z32" s="1"/>
    </row>
    <row r="33" spans="1:26" ht="14.4">
      <c r="A33" s="1"/>
      <c r="B33" s="1"/>
      <c r="C33" s="1"/>
      <c r="D33" s="1"/>
      <c r="E33" s="1"/>
      <c r="F33" s="1"/>
      <c r="G33" s="1"/>
      <c r="H33" s="1"/>
      <c r="I33" s="1"/>
      <c r="J33" s="1"/>
      <c r="K33" s="3"/>
      <c r="P33" s="1"/>
      <c r="U33" s="1"/>
      <c r="V33" s="1"/>
      <c r="W33" s="1"/>
      <c r="X33" s="1"/>
      <c r="Y33" s="1"/>
      <c r="Z33" s="1"/>
    </row>
    <row r="34" spans="1:26" ht="14.4">
      <c r="A34" s="32" t="s">
        <v>29</v>
      </c>
      <c r="B34" s="1"/>
      <c r="C34" s="1"/>
      <c r="D34" s="1"/>
      <c r="E34" s="1"/>
      <c r="F34" s="1"/>
      <c r="G34" s="1"/>
      <c r="H34" s="1"/>
      <c r="I34" s="1"/>
      <c r="J34" s="1"/>
      <c r="K34" s="3"/>
      <c r="L34" s="1"/>
      <c r="M34" s="1"/>
      <c r="N34" s="1"/>
      <c r="O34" s="1"/>
      <c r="P34" s="1"/>
      <c r="U34" s="1"/>
      <c r="V34" s="1"/>
      <c r="W34" s="1"/>
      <c r="X34" s="1"/>
      <c r="Y34" s="1"/>
      <c r="Z34" s="1"/>
    </row>
    <row r="35" spans="1:26" ht="14.4">
      <c r="A35" s="1"/>
      <c r="B35" s="1"/>
      <c r="C35" s="1"/>
      <c r="D35" s="1"/>
      <c r="E35" s="1"/>
      <c r="F35" s="1"/>
      <c r="G35" s="1"/>
      <c r="H35" s="1"/>
      <c r="I35" s="1"/>
      <c r="J35" s="1"/>
      <c r="L35" s="1"/>
      <c r="M35" s="1"/>
      <c r="N35" s="1"/>
      <c r="O35" s="1"/>
      <c r="P35" s="1"/>
      <c r="U35" s="1"/>
      <c r="V35" s="1"/>
      <c r="W35" s="1"/>
      <c r="X35" s="1"/>
      <c r="Y35" s="1"/>
      <c r="Z35" s="1"/>
    </row>
    <row r="36" spans="1:26" ht="14.4">
      <c r="A36" s="1"/>
      <c r="B36" s="1"/>
      <c r="C36" s="1"/>
      <c r="D36" s="1"/>
      <c r="E36" s="1"/>
      <c r="F36" s="1"/>
      <c r="G36" s="1"/>
      <c r="H36" s="1"/>
      <c r="I36" s="1"/>
      <c r="J36" s="1"/>
      <c r="K36" s="3"/>
      <c r="L36" s="1"/>
      <c r="M36" s="1"/>
      <c r="N36" s="1"/>
      <c r="O36" s="1"/>
      <c r="P36" s="1"/>
      <c r="Q36" s="2"/>
      <c r="R36" s="6"/>
      <c r="S36" s="6"/>
      <c r="T36" s="1"/>
      <c r="U36" s="1"/>
      <c r="V36" s="1"/>
      <c r="W36" s="1"/>
      <c r="X36" s="1"/>
      <c r="Y36" s="1"/>
      <c r="Z36" s="1"/>
    </row>
    <row r="37" spans="1:26" ht="14.4">
      <c r="A37" s="1"/>
      <c r="B37" s="1"/>
      <c r="C37" s="1"/>
      <c r="D37" s="1"/>
      <c r="E37" s="1"/>
      <c r="F37" s="1"/>
      <c r="G37" s="1"/>
      <c r="H37" s="1"/>
      <c r="I37" s="1"/>
      <c r="J37" s="1"/>
      <c r="K37" s="3"/>
      <c r="L37" s="1"/>
      <c r="M37" s="1"/>
      <c r="N37" s="1"/>
      <c r="O37" s="1"/>
      <c r="P37" s="1"/>
      <c r="Q37" s="1"/>
      <c r="R37" s="5"/>
      <c r="S37" s="1"/>
      <c r="T37" s="1"/>
      <c r="U37" s="1"/>
      <c r="V37" s="1"/>
      <c r="W37" s="1"/>
      <c r="X37" s="1"/>
      <c r="Y37" s="1"/>
      <c r="Z37" s="1"/>
    </row>
    <row r="38" spans="1:26" ht="14.4">
      <c r="A38" s="1"/>
      <c r="B38" s="1"/>
      <c r="C38" s="1"/>
      <c r="D38" s="1"/>
      <c r="E38" s="1"/>
      <c r="F38" s="1"/>
      <c r="G38" s="1"/>
      <c r="H38" s="1"/>
      <c r="I38" s="1"/>
      <c r="J38" s="1"/>
      <c r="K38" s="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4">
      <c r="A39" s="1"/>
      <c r="B39" s="1"/>
      <c r="C39" s="1"/>
      <c r="D39" s="1"/>
      <c r="E39" s="1"/>
      <c r="F39" s="1"/>
      <c r="G39" s="1"/>
      <c r="H39" s="1"/>
      <c r="I39" s="1"/>
      <c r="J39" s="1"/>
      <c r="K39" s="3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4">
      <c r="A40" s="1"/>
      <c r="B40" s="1"/>
      <c r="C40" s="1"/>
      <c r="D40" s="1"/>
      <c r="E40" s="1"/>
      <c r="F40" s="1"/>
      <c r="G40" s="1"/>
      <c r="H40" s="1"/>
      <c r="I40" s="1"/>
      <c r="J40" s="1"/>
      <c r="K40" s="3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4">
      <c r="A41" s="1"/>
      <c r="B41" s="1"/>
      <c r="C41" s="1"/>
      <c r="D41" s="1"/>
      <c r="E41" s="1"/>
      <c r="F41" s="1"/>
      <c r="G41" s="1"/>
      <c r="H41" s="1"/>
      <c r="I41" s="1"/>
      <c r="J41" s="1"/>
      <c r="K41" s="3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4">
      <c r="A42" s="1"/>
      <c r="B42" s="1"/>
      <c r="C42" s="1"/>
      <c r="D42" s="1"/>
      <c r="E42" s="1"/>
      <c r="F42" s="1"/>
      <c r="G42" s="1"/>
      <c r="H42" s="1"/>
      <c r="I42" s="1"/>
      <c r="J42" s="1"/>
      <c r="K42" s="3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4">
      <c r="A43" s="1"/>
      <c r="B43" s="1"/>
      <c r="C43" s="1"/>
      <c r="D43" s="1"/>
      <c r="E43" s="1"/>
      <c r="F43" s="1"/>
      <c r="G43" s="1"/>
      <c r="H43" s="1"/>
      <c r="I43" s="1"/>
      <c r="J43" s="1"/>
      <c r="K43" s="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4">
      <c r="A44" s="1"/>
      <c r="B44" s="1"/>
      <c r="C44" s="1"/>
      <c r="D44" s="1"/>
      <c r="E44" s="1"/>
      <c r="F44" s="1"/>
      <c r="G44" s="1"/>
      <c r="H44" s="1"/>
      <c r="I44" s="1"/>
      <c r="J44" s="1"/>
      <c r="K44" s="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4">
      <c r="A45" s="1"/>
      <c r="B45" s="1"/>
      <c r="C45" s="1"/>
      <c r="D45" s="1"/>
      <c r="E45" s="1"/>
      <c r="F45" s="1"/>
      <c r="G45" s="1"/>
      <c r="H45" s="1"/>
      <c r="I45" s="1"/>
      <c r="J45" s="1"/>
      <c r="K45" s="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4">
      <c r="A46" s="1"/>
      <c r="B46" s="1"/>
      <c r="C46" s="1"/>
      <c r="D46" s="1"/>
      <c r="E46" s="1"/>
      <c r="F46" s="1"/>
      <c r="G46" s="1"/>
      <c r="H46" s="1"/>
      <c r="I46" s="1"/>
      <c r="J46" s="1"/>
      <c r="K46" s="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4">
      <c r="A47" s="1"/>
      <c r="B47" s="1"/>
      <c r="C47" s="1"/>
      <c r="D47" s="1"/>
      <c r="E47" s="1"/>
      <c r="F47" s="1"/>
      <c r="G47" s="1"/>
      <c r="H47" s="1"/>
      <c r="I47" s="1"/>
      <c r="J47" s="1"/>
      <c r="K47" s="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4">
      <c r="A48" s="1"/>
      <c r="B48" s="1"/>
      <c r="C48" s="1"/>
      <c r="D48" s="1"/>
      <c r="E48" s="1"/>
      <c r="F48" s="1"/>
      <c r="G48" s="1"/>
      <c r="H48" s="1"/>
      <c r="I48" s="1"/>
      <c r="J48" s="1"/>
      <c r="K48" s="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4">
      <c r="A49" s="1"/>
      <c r="B49" s="1"/>
      <c r="C49" s="1"/>
      <c r="D49" s="1"/>
      <c r="E49" s="1"/>
      <c r="F49" s="1"/>
      <c r="G49" s="1"/>
      <c r="H49" s="1"/>
      <c r="I49" s="1"/>
      <c r="J49" s="1"/>
      <c r="K49" s="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4">
      <c r="A50" s="1"/>
      <c r="B50" s="1"/>
      <c r="C50" s="1"/>
      <c r="D50" s="1"/>
      <c r="E50" s="1"/>
      <c r="F50" s="1"/>
      <c r="G50" s="1"/>
      <c r="H50" s="1"/>
      <c r="I50" s="1"/>
      <c r="J50" s="1"/>
      <c r="K50" s="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4">
      <c r="A51" s="1"/>
      <c r="B51" s="1"/>
      <c r="C51" s="1"/>
      <c r="D51" s="1"/>
      <c r="E51" s="1"/>
      <c r="F51" s="1"/>
      <c r="G51" s="1"/>
      <c r="H51" s="1"/>
      <c r="I51" s="1"/>
      <c r="J51" s="1"/>
      <c r="K51" s="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4">
      <c r="A52" s="1"/>
      <c r="B52" s="1"/>
      <c r="C52" s="1"/>
      <c r="D52" s="1"/>
      <c r="E52" s="1"/>
      <c r="F52" s="1"/>
      <c r="G52" s="1"/>
      <c r="H52" s="1"/>
      <c r="I52" s="1"/>
      <c r="J52" s="1"/>
      <c r="K52" s="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4">
      <c r="A53" s="1"/>
      <c r="B53" s="1"/>
      <c r="C53" s="1"/>
      <c r="D53" s="1"/>
      <c r="E53" s="1"/>
      <c r="F53" s="1"/>
      <c r="G53" s="1"/>
      <c r="H53" s="1"/>
      <c r="I53" s="1"/>
      <c r="J53" s="1"/>
      <c r="K53" s="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4">
      <c r="A54" s="1"/>
      <c r="B54" s="1"/>
      <c r="C54" s="1"/>
      <c r="D54" s="1"/>
      <c r="E54" s="1"/>
      <c r="F54" s="1"/>
      <c r="G54" s="1"/>
      <c r="H54" s="1"/>
      <c r="I54" s="1"/>
      <c r="J54" s="1"/>
      <c r="K54" s="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4">
      <c r="A55" s="1"/>
      <c r="B55" s="1"/>
      <c r="C55" s="1"/>
      <c r="D55" s="1"/>
      <c r="E55" s="1"/>
      <c r="F55" s="1"/>
      <c r="G55" s="1"/>
      <c r="H55" s="1"/>
      <c r="I55" s="1"/>
      <c r="J55" s="1"/>
      <c r="K55" s="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4">
      <c r="A56" s="1"/>
      <c r="B56" s="1"/>
      <c r="C56" s="1"/>
      <c r="D56" s="1"/>
      <c r="E56" s="1"/>
      <c r="F56" s="1"/>
      <c r="G56" s="1"/>
      <c r="H56" s="1"/>
      <c r="I56" s="1"/>
      <c r="J56" s="1"/>
      <c r="K56" s="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4">
      <c r="A57" s="1"/>
      <c r="B57" s="1"/>
      <c r="C57" s="1"/>
      <c r="D57" s="1"/>
      <c r="E57" s="1"/>
      <c r="F57" s="1"/>
      <c r="G57" s="1"/>
      <c r="H57" s="1"/>
      <c r="I57" s="1"/>
      <c r="J57" s="1"/>
      <c r="K57" s="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4">
      <c r="A58" s="1"/>
      <c r="B58" s="1"/>
      <c r="C58" s="1"/>
      <c r="D58" s="1"/>
      <c r="E58" s="1"/>
      <c r="F58" s="1"/>
      <c r="G58" s="1"/>
      <c r="H58" s="1"/>
      <c r="I58" s="1"/>
      <c r="J58" s="1"/>
      <c r="K58" s="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4">
      <c r="A59" s="1"/>
      <c r="B59" s="1"/>
      <c r="C59" s="1"/>
      <c r="D59" s="1"/>
      <c r="E59" s="1"/>
      <c r="F59" s="1"/>
      <c r="G59" s="1"/>
      <c r="H59" s="1"/>
      <c r="I59" s="1"/>
      <c r="J59" s="1"/>
      <c r="K59" s="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4">
      <c r="A60" s="1"/>
      <c r="B60" s="1"/>
      <c r="C60" s="1"/>
      <c r="D60" s="1"/>
      <c r="E60" s="1"/>
      <c r="F60" s="1"/>
      <c r="G60" s="1"/>
      <c r="H60" s="1"/>
      <c r="I60" s="1"/>
      <c r="J60" s="1"/>
      <c r="K60" s="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4">
      <c r="A61" s="1"/>
      <c r="B61" s="1"/>
      <c r="C61" s="1"/>
      <c r="D61" s="1"/>
      <c r="E61" s="1"/>
      <c r="F61" s="1"/>
      <c r="G61" s="1"/>
      <c r="H61" s="1"/>
      <c r="I61" s="1"/>
      <c r="J61" s="1"/>
      <c r="K61" s="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4">
      <c r="A62" s="1"/>
      <c r="B62" s="1"/>
      <c r="C62" s="1"/>
      <c r="D62" s="1"/>
      <c r="E62" s="1"/>
      <c r="F62" s="1"/>
      <c r="G62" s="1"/>
      <c r="H62" s="1"/>
      <c r="I62" s="1"/>
      <c r="J62" s="1"/>
      <c r="K62" s="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4">
      <c r="A63" s="1"/>
      <c r="B63" s="1"/>
      <c r="C63" s="1"/>
      <c r="D63" s="1"/>
      <c r="E63" s="1"/>
      <c r="F63" s="1"/>
      <c r="G63" s="1"/>
      <c r="H63" s="1"/>
      <c r="I63" s="1"/>
      <c r="J63" s="1"/>
      <c r="K63" s="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4">
      <c r="A64" s="1"/>
      <c r="B64" s="1"/>
      <c r="C64" s="1"/>
      <c r="D64" s="1"/>
      <c r="E64" s="1"/>
      <c r="F64" s="1"/>
      <c r="G64" s="1"/>
      <c r="H64" s="1"/>
      <c r="I64" s="1"/>
      <c r="J64" s="1"/>
      <c r="K64" s="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4">
      <c r="A65" s="1"/>
      <c r="B65" s="1"/>
      <c r="C65" s="1"/>
      <c r="D65" s="1"/>
      <c r="E65" s="1"/>
      <c r="F65" s="1"/>
      <c r="G65" s="1"/>
      <c r="H65" s="1"/>
      <c r="I65" s="1"/>
      <c r="J65" s="1"/>
      <c r="K65" s="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4">
      <c r="A66" s="1"/>
      <c r="B66" s="1"/>
      <c r="C66" s="1"/>
      <c r="D66" s="1"/>
      <c r="E66" s="1"/>
      <c r="F66" s="1"/>
      <c r="G66" s="1"/>
      <c r="H66" s="1"/>
      <c r="I66" s="1"/>
      <c r="J66" s="1"/>
      <c r="K66" s="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4">
      <c r="A67" s="1"/>
      <c r="B67" s="1"/>
      <c r="C67" s="1"/>
      <c r="D67" s="1"/>
      <c r="E67" s="1"/>
      <c r="F67" s="1"/>
      <c r="G67" s="1"/>
      <c r="H67" s="1"/>
      <c r="I67" s="1"/>
      <c r="J67" s="1"/>
      <c r="K67" s="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4">
      <c r="A68" s="1"/>
      <c r="B68" s="1"/>
      <c r="C68" s="1"/>
      <c r="D68" s="1"/>
      <c r="E68" s="1"/>
      <c r="F68" s="1"/>
      <c r="G68" s="1"/>
      <c r="H68" s="1"/>
      <c r="I68" s="1"/>
      <c r="J68" s="1"/>
      <c r="K68" s="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4">
      <c r="A69" s="1"/>
      <c r="B69" s="1"/>
      <c r="C69" s="1"/>
      <c r="D69" s="1"/>
      <c r="E69" s="1"/>
      <c r="F69" s="1"/>
      <c r="G69" s="1"/>
      <c r="H69" s="1"/>
      <c r="I69" s="1"/>
      <c r="J69" s="1"/>
      <c r="K69" s="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4">
      <c r="A70" s="1"/>
      <c r="B70" s="1"/>
      <c r="C70" s="1"/>
      <c r="D70" s="1"/>
      <c r="E70" s="1"/>
      <c r="F70" s="1"/>
      <c r="G70" s="1"/>
      <c r="H70" s="1"/>
      <c r="I70" s="1"/>
      <c r="J70" s="1"/>
      <c r="K70" s="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4">
      <c r="A71" s="1"/>
      <c r="B71" s="1"/>
      <c r="C71" s="1"/>
      <c r="D71" s="1"/>
      <c r="E71" s="1"/>
      <c r="F71" s="1"/>
      <c r="G71" s="1"/>
      <c r="H71" s="1"/>
      <c r="I71" s="1"/>
      <c r="J71" s="1"/>
      <c r="K71" s="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4">
      <c r="A72" s="1"/>
      <c r="B72" s="1"/>
      <c r="C72" s="1"/>
      <c r="D72" s="1"/>
      <c r="E72" s="1"/>
      <c r="F72" s="1"/>
      <c r="G72" s="1"/>
      <c r="H72" s="1"/>
      <c r="I72" s="1"/>
      <c r="J72" s="1"/>
      <c r="K72" s="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4">
      <c r="A73" s="1"/>
      <c r="B73" s="1"/>
      <c r="C73" s="1"/>
      <c r="D73" s="1"/>
      <c r="E73" s="1"/>
      <c r="F73" s="1"/>
      <c r="G73" s="1"/>
      <c r="H73" s="1"/>
      <c r="I73" s="1"/>
      <c r="J73" s="1"/>
      <c r="K73" s="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4">
      <c r="A74" s="1"/>
      <c r="B74" s="1"/>
      <c r="C74" s="1"/>
      <c r="D74" s="1"/>
      <c r="E74" s="1"/>
      <c r="F74" s="1"/>
      <c r="G74" s="1"/>
      <c r="H74" s="1"/>
      <c r="I74" s="1"/>
      <c r="J74" s="1"/>
      <c r="K74" s="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4">
      <c r="A75" s="1"/>
      <c r="B75" s="1"/>
      <c r="C75" s="1"/>
      <c r="D75" s="1"/>
      <c r="E75" s="1"/>
      <c r="F75" s="1"/>
      <c r="G75" s="1"/>
      <c r="H75" s="1"/>
      <c r="I75" s="1"/>
      <c r="J75" s="1"/>
      <c r="K75" s="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4">
      <c r="A76" s="1"/>
      <c r="B76" s="1"/>
      <c r="C76" s="1"/>
      <c r="D76" s="1"/>
      <c r="E76" s="1"/>
      <c r="F76" s="1"/>
      <c r="G76" s="1"/>
      <c r="H76" s="1"/>
      <c r="I76" s="1"/>
      <c r="J76" s="1"/>
      <c r="K76" s="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4">
      <c r="A77" s="1"/>
      <c r="B77" s="1"/>
      <c r="C77" s="1"/>
      <c r="D77" s="1"/>
      <c r="E77" s="1"/>
      <c r="F77" s="1"/>
      <c r="G77" s="1"/>
      <c r="H77" s="1"/>
      <c r="I77" s="1"/>
      <c r="J77" s="1"/>
      <c r="K77" s="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4">
      <c r="A78" s="1"/>
      <c r="B78" s="1"/>
      <c r="C78" s="1"/>
      <c r="D78" s="1"/>
      <c r="E78" s="1"/>
      <c r="F78" s="1"/>
      <c r="G78" s="1"/>
      <c r="H78" s="1"/>
      <c r="I78" s="1"/>
      <c r="J78" s="1"/>
      <c r="K78" s="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4">
      <c r="A79" s="1"/>
      <c r="B79" s="1"/>
      <c r="C79" s="1"/>
      <c r="D79" s="1"/>
      <c r="E79" s="1"/>
      <c r="F79" s="1"/>
      <c r="G79" s="1"/>
      <c r="H79" s="1"/>
      <c r="I79" s="1"/>
      <c r="J79" s="1"/>
      <c r="K79" s="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4">
      <c r="A80" s="1"/>
      <c r="B80" s="1"/>
      <c r="C80" s="1"/>
      <c r="D80" s="1"/>
      <c r="E80" s="1"/>
      <c r="F80" s="1"/>
      <c r="G80" s="1"/>
      <c r="H80" s="1"/>
      <c r="I80" s="1"/>
      <c r="J80" s="1"/>
      <c r="K80" s="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4">
      <c r="A81" s="1"/>
      <c r="B81" s="1"/>
      <c r="C81" s="1"/>
      <c r="D81" s="1"/>
      <c r="E81" s="1"/>
      <c r="F81" s="1"/>
      <c r="G81" s="1"/>
      <c r="H81" s="1"/>
      <c r="I81" s="1"/>
      <c r="J81" s="1"/>
      <c r="K81" s="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4">
      <c r="A82" s="1"/>
      <c r="B82" s="1"/>
      <c r="C82" s="1"/>
      <c r="D82" s="1"/>
      <c r="E82" s="1"/>
      <c r="F82" s="1"/>
      <c r="G82" s="1"/>
      <c r="H82" s="1"/>
      <c r="I82" s="1"/>
      <c r="J82" s="1"/>
      <c r="K82" s="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4">
      <c r="A83" s="1"/>
      <c r="B83" s="1"/>
      <c r="C83" s="1"/>
      <c r="D83" s="1"/>
      <c r="E83" s="1"/>
      <c r="F83" s="1"/>
      <c r="G83" s="1"/>
      <c r="H83" s="1"/>
      <c r="I83" s="1"/>
      <c r="J83" s="1"/>
      <c r="K83" s="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4">
      <c r="A84" s="1"/>
      <c r="B84" s="1"/>
      <c r="C84" s="1"/>
      <c r="D84" s="1"/>
      <c r="E84" s="1"/>
      <c r="F84" s="1"/>
      <c r="G84" s="1"/>
      <c r="H84" s="1"/>
      <c r="I84" s="1"/>
      <c r="J84" s="1"/>
      <c r="K84" s="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4">
      <c r="A85" s="1"/>
      <c r="B85" s="1"/>
      <c r="C85" s="1"/>
      <c r="D85" s="1"/>
      <c r="E85" s="1"/>
      <c r="F85" s="1"/>
      <c r="G85" s="1"/>
      <c r="H85" s="1"/>
      <c r="I85" s="1"/>
      <c r="J85" s="1"/>
      <c r="K85" s="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4">
      <c r="A86" s="1"/>
      <c r="B86" s="1"/>
      <c r="C86" s="1"/>
      <c r="D86" s="1"/>
      <c r="E86" s="1"/>
      <c r="F86" s="1"/>
      <c r="G86" s="1"/>
      <c r="H86" s="1"/>
      <c r="I86" s="1"/>
      <c r="J86" s="1"/>
      <c r="K86" s="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4">
      <c r="A87" s="1"/>
      <c r="B87" s="1"/>
      <c r="C87" s="1"/>
      <c r="D87" s="1"/>
      <c r="E87" s="1"/>
      <c r="F87" s="1"/>
      <c r="G87" s="1"/>
      <c r="H87" s="1"/>
      <c r="I87" s="1"/>
      <c r="J87" s="1"/>
      <c r="K87" s="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4">
      <c r="A88" s="1"/>
      <c r="B88" s="1"/>
      <c r="C88" s="1"/>
      <c r="D88" s="1"/>
      <c r="E88" s="1"/>
      <c r="F88" s="1"/>
      <c r="G88" s="1"/>
      <c r="H88" s="1"/>
      <c r="I88" s="1"/>
      <c r="J88" s="1"/>
      <c r="K88" s="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4">
      <c r="A89" s="1"/>
      <c r="B89" s="1"/>
      <c r="C89" s="1"/>
      <c r="D89" s="1"/>
      <c r="E89" s="1"/>
      <c r="F89" s="1"/>
      <c r="G89" s="1"/>
      <c r="H89" s="1"/>
      <c r="I89" s="1"/>
      <c r="J89" s="1"/>
      <c r="K89" s="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4">
      <c r="A90" s="1"/>
      <c r="B90" s="1"/>
      <c r="C90" s="1"/>
      <c r="D90" s="1"/>
      <c r="E90" s="1"/>
      <c r="F90" s="1"/>
      <c r="G90" s="1"/>
      <c r="H90" s="1"/>
      <c r="I90" s="1"/>
      <c r="J90" s="1"/>
      <c r="K90" s="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4">
      <c r="A91" s="1"/>
      <c r="B91" s="1"/>
      <c r="C91" s="1"/>
      <c r="D91" s="1"/>
      <c r="E91" s="1"/>
      <c r="F91" s="1"/>
      <c r="G91" s="1"/>
      <c r="H91" s="1"/>
      <c r="I91" s="1"/>
      <c r="J91" s="1"/>
      <c r="K91" s="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4">
      <c r="A92" s="1"/>
      <c r="B92" s="1"/>
      <c r="C92" s="1"/>
      <c r="D92" s="1"/>
      <c r="E92" s="1"/>
      <c r="F92" s="1"/>
      <c r="G92" s="1"/>
      <c r="H92" s="1"/>
      <c r="I92" s="1"/>
      <c r="J92" s="1"/>
      <c r="K92" s="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4">
      <c r="A93" s="1"/>
      <c r="B93" s="1"/>
      <c r="C93" s="1"/>
      <c r="D93" s="1"/>
      <c r="E93" s="1"/>
      <c r="F93" s="1"/>
      <c r="G93" s="1"/>
      <c r="H93" s="1"/>
      <c r="I93" s="1"/>
      <c r="J93" s="1"/>
      <c r="K93" s="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4">
      <c r="A94" s="1"/>
      <c r="B94" s="1"/>
      <c r="C94" s="1"/>
      <c r="D94" s="1"/>
      <c r="E94" s="1"/>
      <c r="F94" s="1"/>
      <c r="G94" s="1"/>
      <c r="H94" s="1"/>
      <c r="I94" s="1"/>
      <c r="J94" s="1"/>
      <c r="K94" s="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4">
      <c r="A95" s="1"/>
      <c r="B95" s="1"/>
      <c r="C95" s="1"/>
      <c r="D95" s="1"/>
      <c r="E95" s="1"/>
      <c r="F95" s="1"/>
      <c r="G95" s="1"/>
      <c r="H95" s="1"/>
      <c r="I95" s="1"/>
      <c r="J95" s="1"/>
      <c r="K95" s="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4">
      <c r="A96" s="1"/>
      <c r="B96" s="1"/>
      <c r="C96" s="1"/>
      <c r="D96" s="1"/>
      <c r="E96" s="1"/>
      <c r="F96" s="1"/>
      <c r="G96" s="1"/>
      <c r="H96" s="1"/>
      <c r="I96" s="1"/>
      <c r="J96" s="1"/>
      <c r="K96" s="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4">
      <c r="A97" s="1"/>
      <c r="B97" s="1"/>
      <c r="C97" s="1"/>
      <c r="D97" s="1"/>
      <c r="E97" s="1"/>
      <c r="F97" s="1"/>
      <c r="G97" s="1"/>
      <c r="H97" s="1"/>
      <c r="I97" s="1"/>
      <c r="J97" s="1"/>
      <c r="K97" s="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4">
      <c r="A98" s="1"/>
      <c r="B98" s="1"/>
      <c r="C98" s="1"/>
      <c r="D98" s="1"/>
      <c r="E98" s="1"/>
      <c r="F98" s="1"/>
      <c r="G98" s="1"/>
      <c r="H98" s="1"/>
      <c r="I98" s="1"/>
      <c r="J98" s="1"/>
      <c r="K98" s="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4">
      <c r="A99" s="1"/>
      <c r="B99" s="1"/>
      <c r="C99" s="1"/>
      <c r="D99" s="1"/>
      <c r="E99" s="1"/>
      <c r="F99" s="1"/>
      <c r="G99" s="1"/>
      <c r="H99" s="1"/>
      <c r="I99" s="1"/>
      <c r="J99" s="1"/>
      <c r="K99" s="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3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3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3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3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3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mergeCells count="8">
    <mergeCell ref="B1:C1"/>
    <mergeCell ref="F3:I4"/>
    <mergeCell ref="K4:O9"/>
    <mergeCell ref="X18:AA21"/>
    <mergeCell ref="F25:I27"/>
    <mergeCell ref="K27:O28"/>
    <mergeCell ref="K17:N17"/>
    <mergeCell ref="K24:O25"/>
  </mergeCells>
  <hyperlinks>
    <hyperlink ref="A34" r:id="rId1" xr:uid="{5461C8F5-C835-48C4-96B6-6C66CD1083F1}"/>
  </hyperlinks>
  <pageMargins left="0.511811024" right="0.511811024" top="0.78740157499999996" bottom="0.78740157499999996" header="0.31496062000000002" footer="0.31496062000000002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1</vt:lpstr>
      <vt:lpstr>2</vt:lpstr>
      <vt:lpstr>3</vt:lpstr>
      <vt:lpstr>4</vt:lpstr>
      <vt:lpstr>aula  relacao benefício</vt:lpstr>
      <vt:lpstr>aula relação de custo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</dc:creator>
  <cp:lastModifiedBy>JAQUELINE ALVES NASCIMENTO</cp:lastModifiedBy>
  <dcterms:created xsi:type="dcterms:W3CDTF">2014-10-02T12:37:35Z</dcterms:created>
  <dcterms:modified xsi:type="dcterms:W3CDTF">2025-05-25T14:21:39Z</dcterms:modified>
</cp:coreProperties>
</file>